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103" documentId="120_S{2AC9BD13-BADA-5192-A53E-5A8FF88502F6}" xr6:coauthVersionLast="47" xr6:coauthVersionMax="47" xr10:uidLastSave="{241C5CEE-9F00-4F42-9B51-FA22FBA38953}"/>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L3" i="1"/>
  <c r="L4" i="1"/>
  <c r="L5" i="1"/>
  <c r="J3" i="1"/>
  <c r="J4" i="1"/>
  <c r="J5" i="1"/>
  <c r="I3" i="1"/>
  <c r="I4" i="1"/>
  <c r="I5" i="1"/>
  <c r="G3" i="1"/>
  <c r="G4" i="1"/>
  <c r="G5" i="1"/>
  <c r="B3" i="1"/>
  <c r="B4" i="1"/>
  <c r="B5" i="1"/>
  <c r="B5" i="5"/>
  <c r="G5" i="5"/>
  <c r="I5" i="5"/>
  <c r="J5" i="5"/>
  <c r="L5"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<sst xmlns="http://schemas.openxmlformats.org/spreadsheetml/2006/main" count="180290" uniqueCount="39130">
  <si>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</si>
  <si>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</si>
  <si>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</si>
  <si>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</si>
  <si>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</si>
  <si>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</si>
  <si>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</si>
  <si>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</si>
  <si>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</si>
  <si>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</si>
  <si>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</si>
  <si>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</si>
  <si>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</si>
  <si>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</si>
  <si>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</si>
  <si>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</si>
  <si>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</si>
  <si>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</si>
  <si>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</si>
  <si>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</si>
  <si>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</si>
  <si>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</si>
  <si>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</si>
  <si>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</si>
  <si>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</si>
  <si>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</si>
  <si>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</si>
  <si>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</si>
  <si>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</si>
  <si>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</si>
  <si>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</si>
  <si>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</si>
  <si>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</si>
  <si>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</si>
  <si>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</si>
  <si>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</si>
  <si>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</si>
  <si>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</si>
  <si>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</si>
  <si>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</si>
  <si>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</si>
  <si>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</si>
  <si>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</si>
  <si>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</si>
  <si>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</si>
  <si>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</si>
  <si>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</si>
  <si>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</si>
  <si>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</si>
  <si>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</si>
  <si>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</si>
  <si>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</si>
  <si>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</si>
  <si>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</si>
  <si>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</si>
  <si>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</si>
  <si>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</si>
  <si>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</si>
  <si>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</si>
  <si>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</si>
  <si>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</si>
  <si>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</si>
  <si>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</si>
  <si>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</si>
  <si>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</si>
  <si>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</si>
  <si>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</si>
  <si>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</si>
  <si>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</si>
  <si>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</si>
  <si>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</si>
  <si>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</si>
  <si>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</si>
  <si>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</si>
  <si>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</si>
  <si>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</si>
  <si>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</si>
  <si>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</si>
  <si>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</si>
  <si>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</si>
  <si>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</si>
  <si>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</si>
  <si>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</si>
  <si>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</si>
  <si>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</si>
  <si>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</si>
  <si>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</si>
  <si>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</si>
  <si>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</si>
  <si>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</si>
  <si>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</si>
  <si>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</si>
  <si>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</si>
  <si>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</si>
  <si>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</si>
  <si>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</si>
  <si>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</si>
  <si>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</si>
  <si>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</si>
  <si>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</si>
  <si>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</si>
  <si>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</si>
  <si>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</si>
  <si>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</si>
  <si>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</si>
  <si>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</si>
  <si>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</si>
  <si>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</si>
  <si>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</si>
  <si>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</si>
  <si>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</si>
  <si>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</si>
  <si>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</si>
  <si>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</si>
  <si>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</si>
  <si>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</si>
  <si>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</si>
  <si>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</si>
  <si>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</si>
  <si>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</si>
  <si>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</si>
  <si>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</si>
  <si>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</si>
  <si>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</si>
  <si>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</si>
  <si>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</si>
  <si>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</si>
  <si>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</si>
  <si>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</si>
  <si>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</si>
  <si>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</si>
  <si>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</si>
  <si>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</si>
  <si>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</si>
  <si>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</si>
  <si>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</si>
  <si>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</si>
  <si>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</si>
  <si>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</si>
  <si>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</si>
  <si>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</si>
  <si>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</si>
  <si>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</si>
  <si>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</si>
  <si>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</si>
  <si>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</si>
  <si>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</si>
  <si>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</si>
  <si>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</si>
  <si>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</si>
  <si>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</si>
  <si>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</si>
  <si>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</si>
  <si>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</si>
  <si>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</si>
  <si>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</si>
  <si>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</si>
  <si>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</si>
  <si>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</si>
  <si>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</si>
  <si>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</si>
  <si>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</si>
  <si>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</si>
  <si>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</si>
  <si>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</si>
  <si>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</si>
  <si>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</si>
  <si>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</si>
  <si>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</si>
  <si>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</si>
  <si>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</si>
  <si>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</si>
  <si>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</si>
  <si>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</si>
  <si>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</si>
  <si>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</si>
  <si>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</si>
  <si>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</si>
  <si>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</si>
  <si>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</si>
  <si>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</si>
  <si>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</si>
  <si>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</si>
  <si>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</si>
  <si>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</si>
  <si>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</si>
  <si>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</si>
  <si>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</si>
  <si>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</si>
  <si>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</si>
  <si>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</si>
  <si>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</si>
  <si>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</si>
  <si>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</si>
  <si>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</si>
  <si>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</si>
  <si>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</si>
  <si>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</si>
  <si>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</si>
  <si>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</si>
  <si>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</si>
  <si>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</si>
  <si>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</si>
  <si>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</si>
  <si>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</si>
  <si>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</si>
  <si>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</si>
  <si>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</si>
  <si>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</si>
  <si>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</si>
  <si>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</si>
  <si>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</si>
  <si>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</si>
  <si>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</si>
  <si>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</si>
  <si>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</si>
  <si>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</si>
  <si>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</si>
  <si>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</si>
  <si>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</si>
  <si>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</si>
  <si>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</si>
  <si>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</si>
  <si>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</si>
  <si>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</si>
  <si>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</si>
  <si>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</si>
  <si>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</si>
  <si>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</si>
  <si>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</si>
  <si>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</si>
  <si>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</si>
  <si>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</si>
  <si>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</si>
  <si>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</si>
  <si>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</si>
  <si>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</si>
  <si>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</si>
  <si>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</si>
  <si>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</si>
  <si>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</si>
  <si>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</si>
  <si>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</si>
  <si>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</si>
  <si>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</si>
  <si>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</si>
  <si>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</si>
  <si>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</si>
  <si>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</si>
  <si>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</si>
  <si>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</si>
  <si>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</si>
  <si>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</si>
  <si>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</si>
  <si>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</si>
  <si>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</si>
  <si>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</si>
  <si>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</si>
  <si>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</si>
  <si>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</si>
  <si>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</si>
  <si>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</si>
  <si>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</si>
  <si>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</si>
  <si>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</si>
  <si>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</si>
  <si>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</si>
  <si>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</si>
  <si>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</si>
  <si>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</si>
  <si>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</si>
  <si>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</si>
  <si>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</si>
  <si>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</si>
  <si>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</si>
  <si>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</si>
  <si>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</si>
  <si>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</si>
  <si>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</si>
  <si>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</si>
  <si>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</si>
  <si>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</si>
  <si>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</si>
  <si>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</si>
  <si>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</si>
  <si>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</si>
  <si>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</si>
  <si>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</si>
  <si>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</si>
  <si>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</si>
  <si>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</si>
  <si>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</si>
  <si>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</si>
  <si>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</si>
  <si>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</si>
  <si>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</si>
  <si>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</si>
  <si>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</si>
  <si>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</si>
  <si>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</si>
  <si>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</si>
  <si>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</si>
  <si>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</si>
  <si>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</si>
  <si>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</si>
  <si>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</si>
  <si>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</si>
  <si>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</si>
  <si>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</si>
  <si>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</si>
  <si>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</si>
  <si>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</si>
  <si>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</si>
  <si>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</si>
  <si>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</si>
  <si>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</si>
  <si>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</si>
  <si>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</si>
  <si>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</si>
  <si>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</si>
  <si>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</si>
  <si>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</si>
  <si>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</si>
  <si>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</si>
  <si>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</si>
  <si>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</si>
  <si>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</si>
  <si>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</si>
  <si>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</si>
  <si>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</si>
  <si>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</si>
  <si>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</si>
  <si>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</si>
  <si>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</si>
  <si>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</si>
  <si>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</si>
  <si>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</si>
  <si>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</si>
  <si>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</si>
  <si>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</si>
  <si>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</si>
  <si>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</si>
  <si>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</si>
  <si>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</si>
  <si>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</si>
  <si>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</si>
  <si>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</si>
  <si>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</si>
  <si>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</si>
  <si>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</si>
  <si>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</si>
  <si>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</si>
  <si>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</si>
  <si>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</si>
  <si>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</si>
  <si>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</si>
  <si>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</si>
  <si>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</si>
  <si>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</si>
  <si>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</si>
  <si>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</si>
  <si>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</si>
  <si>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</si>
  <si>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</si>
  <si>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</si>
  <si>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</si>
  <si>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</si>
  <si>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</si>
  <si>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</si>
  <si>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</si>
  <si>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</si>
  <si>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</si>
  <si>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</si>
  <si>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</si>
  <si>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</si>
  <si>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</si>
  <si>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</si>
  <si>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</si>
  <si>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</si>
  <si>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</si>
  <si>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</si>
  <si>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</si>
  <si>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</si>
  <si>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</si>
  <si>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</si>
  <si>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</si>
  <si>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</si>
  <si>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</si>
  <si>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</si>
  <si>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</si>
  <si>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</si>
  <si>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</si>
  <si>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</si>
  <si>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</si>
  <si>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</si>
  <si>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</si>
  <si>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</si>
  <si>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</si>
  <si>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</si>
  <si>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</si>
  <si>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</si>
  <si>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</si>
  <si>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</si>
  <si>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</si>
  <si>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</si>
  <si>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</si>
  <si>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</si>
  <si>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</si>
  <si>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</si>
  <si>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</si>
  <si>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</si>
  <si>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</si>
  <si>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</si>
  <si>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</si>
  <si>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</si>
  <si>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</si>
  <si>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</si>
  <si>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</si>
  <si>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</si>
  <si>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</si>
  <si>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</si>
  <si>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</si>
  <si>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</si>
  <si>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</si>
  <si>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</si>
  <si>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</si>
  <si>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</si>
  <si>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</si>
  <si>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</si>
  <si>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</si>
  <si>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</si>
  <si>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</si>
  <si>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</si>
  <si>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</si>
  <si>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</si>
  <si>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</si>
  <si>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</si>
  <si>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</si>
  <si>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</si>
  <si>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</si>
  <si>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</si>
  <si>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</si>
  <si>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</si>
  <si>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</si>
  <si>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</si>
  <si>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</si>
  <si>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</si>
  <si>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</si>
  <si>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</si>
  <si>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</si>
  <si>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</si>
  <si>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</si>
  <si>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</si>
  <si>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</si>
  <si>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</si>
  <si>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</si>
  <si>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</si>
  <si>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</si>
  <si>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</si>
  <si>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</si>
  <si>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</si>
  <si>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</si>
  <si>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</si>
  <si>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</si>
  <si>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</si>
  <si>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</si>
  <si>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</si>
  <si>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</si>
  <si>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</si>
  <si>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</si>
  <si>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</si>
  <si>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</si>
  <si>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</si>
  <si>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</si>
  <si>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</si>
  <si>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</si>
  <si>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</si>
  <si>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</si>
  <si>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</si>
  <si>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</si>
  <si>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</si>
  <si>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</si>
  <si>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</si>
  <si>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</si>
  <si>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</si>
  <si>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</si>
  <si>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</si>
  <si>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</si>
  <si>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</si>
  <si>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</si>
  <si>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</si>
  <si>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</si>
  <si>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</si>
  <si>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</si>
  <si>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</si>
  <si>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</si>
  <si>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</si>
  <si>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</si>
  <si>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</si>
  <si>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</si>
  <si>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</si>
  <si>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</si>
  <si>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</si>
  <si>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</si>
  <si>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</si>
  <si>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</si>
  <si>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</si>
  <si>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</si>
  <si>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</si>
  <si>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</si>
  <si>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</si>
  <si>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</si>
  <si>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</si>
  <si>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</si>
  <si>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</si>
  <si>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</si>
  <si>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</si>
  <si>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</si>
  <si>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</si>
  <si>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</si>
  <si>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</si>
  <si>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</si>
  <si>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</si>
  <si>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</si>
  <si>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</si>
  <si>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</si>
  <si>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</si>
  <si>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</si>
  <si>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</si>
  <si>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</si>
  <si>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</si>
  <si>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</si>
  <si>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</si>
  <si>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</si>
  <si>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</si>
  <si>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</si>
  <si>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</si>
  <si>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</si>
  <si>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</si>
  <si>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</si>
  <si>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</si>
  <si>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</si>
  <si>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</si>
  <si>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</si>
  <si>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</si>
  <si>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</si>
  <si>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</si>
  <si>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</si>
  <si>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</si>
  <si>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</si>
  <si>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</si>
  <si>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</si>
  <si>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</si>
  <si>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</si>
  <si>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</si>
  <si>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</si>
  <si>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</si>
  <si>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</si>
  <si>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</si>
  <si>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</si>
  <si>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</si>
  <si>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</si>
  <si>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</si>
  <si>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</si>
  <si>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</si>
  <si>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</si>
  <si>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</si>
  <si>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</si>
  <si>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</si>
  <si>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</si>
  <si>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</si>
  <si>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</si>
  <si>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</si>
  <si>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</si>
  <si>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</si>
  <si>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</si>
  <si>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</si>
  <si>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</si>
  <si>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</si>
  <si>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</si>
  <si>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</si>
  <si>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</si>
  <si>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</si>
  <si>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</si>
  <si>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</si>
  <si>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</si>
  <si>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</si>
  <si>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</si>
  <si>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</si>
  <si>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</si>
  <si>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</si>
  <si>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</si>
  <si>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</si>
  <si>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</si>
  <si>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</si>
  <si>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</si>
  <si>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</si>
  <si>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</si>
  <si>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</si>
  <si>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</si>
  <si>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</si>
  <si>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</si>
  <si>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</si>
  <si>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</si>
  <si>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</si>
  <si>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</si>
  <si>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</si>
  <si>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</si>
  <si>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</si>
  <si>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</si>
  <si>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</si>
  <si>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</si>
  <si>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</si>
  <si>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</si>
  <si>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</si>
  <si>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</si>
  <si>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</si>
  <si>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</si>
  <si>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</si>
  <si>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</si>
  <si>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</si>
  <si>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</si>
  <si>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</si>
  <si>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</si>
  <si>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</si>
  <si>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</si>
  <si>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</si>
  <si>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</si>
  <si>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</si>
  <si>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</si>
  <si>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</si>
  <si>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</si>
  <si>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</si>
  <si>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</si>
  <si>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</si>
  <si>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</si>
  <si>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</si>
  <si>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</si>
  <si>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</si>
  <si>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</si>
  <si>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</si>
  <si>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</si>
  <si>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</si>
  <si>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</si>
  <si>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</si>
  <si>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</si>
  <si>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</si>
  <si>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</si>
  <si>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</si>
  <si>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</si>
  <si>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</si>
  <si>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</si>
  <si>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</si>
  <si>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</si>
  <si>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</si>
  <si>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</si>
  <si>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</si>
  <si>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</si>
  <si>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</si>
  <si>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</si>
  <si>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</si>
  <si>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</si>
  <si>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</si>
  <si>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</si>
  <si>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</si>
  <si>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</si>
  <si>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</si>
  <si>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</si>
  <si>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</si>
  <si>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</si>
  <si>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</si>
  <si>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</si>
  <si>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</si>
  <si>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</si>
  <si>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</si>
  <si>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</si>
  <si>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</si>
  <si>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</si>
  <si>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</si>
  <si>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</si>
  <si>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</si>
  <si>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</si>
  <si>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</si>
  <si>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</si>
  <si>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</si>
  <si>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</si>
  <si>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</si>
  <si>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</si>
  <si>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</si>
  <si>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</si>
  <si>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</si>
  <si>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</si>
  <si>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</si>
  <si>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</si>
  <si>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</si>
  <si>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</si>
  <si>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</si>
  <si>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</si>
  <si>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</si>
  <si>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</si>
  <si>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</si>
  <si>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</si>
  <si>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</si>
  <si>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</si>
  <si>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</si>
  <si>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</si>
  <si>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</si>
  <si>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</si>
  <si>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</si>
  <si>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</si>
  <si>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</si>
  <si>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</si>
  <si>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</si>
  <si>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</si>
  <si>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</si>
  <si>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</si>
  <si>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</si>
  <si>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</si>
  <si>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</si>
  <si>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</si>
  <si>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</si>
  <si>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</si>
  <si>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</si>
  <si>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</si>
  <si>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</si>
  <si>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</si>
  <si>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</si>
  <si>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</si>
  <si>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</si>
  <si>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</si>
  <si>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</si>
  <si>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</si>
  <si>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</si>
  <si>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</si>
  <si>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</si>
  <si>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</si>
  <si>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</si>
  <si>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</si>
  <si>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</si>
  <si>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</si>
  <si>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</si>
  <si>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</si>
  <si>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</si>
  <si>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</si>
  <si>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</si>
  <si>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</si>
  <si>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</si>
  <si>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</si>
  <si>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</si>
  <si>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</si>
  <si>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</si>
  <si>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</si>
  <si>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</si>
  <si>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</si>
  <si>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</si>
  <si>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</si>
  <si>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</si>
  <si>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</si>
  <si>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</si>
  <si>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</si>
  <si>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</si>
  <si>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</si>
  <si>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</si>
  <si>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</si>
  <si>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</si>
  <si>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</si>
  <si>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</si>
  <si>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</si>
  <si>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</si>
  <si>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</si>
  <si>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</si>
  <si>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</si>
  <si>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</si>
  <si>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</si>
  <si>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</si>
  <si>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</si>
  <si>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</si>
  <si>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</si>
  <si>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</si>
  <si>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</si>
  <si>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</si>
  <si>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</si>
  <si>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</si>
  <si>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</si>
  <si>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</si>
  <si>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</si>
  <si>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</si>
  <si>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</si>
  <si>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</si>
  <si>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</si>
  <si>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</si>
  <si>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</si>
  <si>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</si>
  <si>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</si>
  <si>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</si>
  <si>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</si>
  <si>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</si>
  <si>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</si>
  <si>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</si>
  <si>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</si>
  <si>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</si>
  <si>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</si>
  <si>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</si>
  <si>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</si>
  <si>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</si>
  <si>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</si>
  <si>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</si>
  <si>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</si>
  <si>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</si>
  <si>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</si>
  <si>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</si>
  <si>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</si>
  <si>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</si>
  <si>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</si>
  <si>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</si>
  <si>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</si>
  <si>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</si>
  <si>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</si>
  <si>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</si>
  <si>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</si>
  <si>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</si>
  <si>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</si>
  <si>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</si>
  <si>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</si>
  <si>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</si>
  <si>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</si>
  <si>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</si>
  <si>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</si>
  <si>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</si>
  <si>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</si>
  <si>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</si>
  <si>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</si>
  <si>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</si>
  <si>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</si>
  <si>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</si>
  <si>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</si>
  <si>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</si>
  <si>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</si>
  <si>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</si>
  <si>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</si>
  <si>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</si>
  <si>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</si>
  <si>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</si>
  <si>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</si>
  <si>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</si>
  <si>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</si>
  <si>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</si>
  <si>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</si>
  <si>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</si>
  <si>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</si>
  <si>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</si>
  <si>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</si>
  <si>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</si>
  <si>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</si>
  <si>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</si>
  <si>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</si>
  <si>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</si>
  <si>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</si>
  <si>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</si>
  <si>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</si>
  <si>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</si>
  <si>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</si>
  <si>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</si>
  <si>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</si>
  <si>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</si>
  <si>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</si>
  <si>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</si>
  <si>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</si>
  <si>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</si>
  <si>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</si>
  <si>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</si>
  <si>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</si>
  <si>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</si>
  <si>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</si>
  <si>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</si>
  <si>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</si>
  <si>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</si>
  <si>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</si>
  <si>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</si>
  <si>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</si>
  <si>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</si>
  <si>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</si>
  <si>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</si>
  <si>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</si>
  <si>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</si>
  <si>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</si>
  <si>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</si>
  <si>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</si>
  <si>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</si>
  <si>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</si>
  <si>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</si>
  <si>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</si>
  <si>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</si>
  <si>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</si>
  <si>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</si>
  <si>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</si>
  <si>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</si>
  <si>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</si>
  <si>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</si>
  <si>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</si>
  <si>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</si>
  <si>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</si>
  <si>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</si>
  <si>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</si>
  <si>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</si>
  <si>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</si>
  <si>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</si>
  <si>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</si>
  <si>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</si>
  <si>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</si>
  <si>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</si>
  <si>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</si>
  <si>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</si>
  <si>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</si>
  <si>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</si>
  <si>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</si>
  <si>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</si>
  <si>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</si>
  <si>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</si>
  <si>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</si>
  <si>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</si>
  <si>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</si>
  <si>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</si>
  <si>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</si>
  <si>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</si>
  <si>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</si>
  <si>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</si>
  <si>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</si>
  <si>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</si>
  <si>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</si>
  <si>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</si>
  <si>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</si>
  <si>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</si>
  <si>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</si>
  <si>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</si>
  <si>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</si>
  <si>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</si>
  <si>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</si>
  <si>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</si>
  <si>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</si>
  <si>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</si>
  <si>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</si>
  <si>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</si>
  <si>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</si>
  <si>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</si>
  <si>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</si>
  <si>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</si>
  <si>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</si>
  <si>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</si>
  <si>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</si>
  <si>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</si>
  <si>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</si>
  <si>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</si>
  <si>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</si>
  <si>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</si>
  <si>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</si>
  <si>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</si>
  <si>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</si>
  <si>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</si>
  <si>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</si>
  <si>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</si>
  <si>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</si>
  <si>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</si>
  <si>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</si>
  <si>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</si>
  <si>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</si>
  <si>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</si>
  <si>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</si>
  <si>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</si>
  <si>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</si>
  <si>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</si>
  <si>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</si>
  <si>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</si>
  <si>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</si>
  <si>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</si>
  <si>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</si>
  <si>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</si>
  <si>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</si>
  <si>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</si>
  <si>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</si>
  <si>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</si>
  <si>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</si>
  <si>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</si>
  <si>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</si>
  <si>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</si>
  <si>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</si>
  <si>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</si>
  <si>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</si>
  <si>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</si>
  <si>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</si>
  <si>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</si>
  <si>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</si>
  <si>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</si>
  <si>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</si>
  <si>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</si>
  <si>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</si>
  <si>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</si>
  <si>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</si>
  <si>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</si>
  <si>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</si>
  <si>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</si>
  <si>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</si>
  <si>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</si>
  <si>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</si>
  <si>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</si>
  <si>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</si>
  <si>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</si>
  <si>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</si>
  <si>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</si>
  <si>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</si>
  <si>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</si>
  <si>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</si>
  <si>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</si>
  <si>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</si>
  <si>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</si>
  <si>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</si>
  <si>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</si>
  <si>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</si>
  <si>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</si>
  <si>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</si>
  <si>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</si>
  <si>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</si>
  <si>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</si>
  <si>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</si>
  <si>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</si>
  <si>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</si>
  <si>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</si>
  <si>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</si>
  <si>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</si>
  <si>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</si>
  <si>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</si>
  <si>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</si>
  <si>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</si>
  <si>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</si>
  <si>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</si>
  <si>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</si>
  <si>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</si>
  <si>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</si>
  <si>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</si>
  <si>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</si>
  <si>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</si>
  <si>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</si>
  <si>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</si>
  <si>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</si>
  <si>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</si>
  <si>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</si>
  <si>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</si>
  <si>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</si>
  <si>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</si>
  <si>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</si>
  <si>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</si>
  <si>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</si>
  <si>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</si>
  <si>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</si>
  <si>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</si>
  <si>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</si>
  <si>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</si>
  <si>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</si>
  <si>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</si>
  <si>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</si>
  <si>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</si>
  <si>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</si>
  <si>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</si>
  <si>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</si>
  <si>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</si>
  <si>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</si>
  <si>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</si>
  <si>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</si>
  <si>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</si>
  <si>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</si>
  <si>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</si>
  <si>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</si>
  <si>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</si>
  <si>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</si>
  <si>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</si>
  <si>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</si>
  <si>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</si>
  <si>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</si>
  <si>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</si>
  <si>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</si>
  <si>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</si>
  <si>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</si>
  <si>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</si>
  <si>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</si>
  <si>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</si>
  <si>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</si>
  <si>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</si>
  <si>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</si>
  <si>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</si>
  <si>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</si>
  <si>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</si>
  <si>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</si>
  <si>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</si>
  <si>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</si>
  <si>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</si>
  <si>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</si>
  <si>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</si>
  <si>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</si>
  <si>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</si>
  <si>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</si>
  <si>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</si>
  <si>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</si>
  <si>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</si>
  <si>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</si>
  <si>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</si>
  <si>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</si>
  <si>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</si>
  <si>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</si>
  <si>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</si>
  <si>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</si>
  <si>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</si>
  <si>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</si>
  <si>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</si>
  <si>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</si>
  <si>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</si>
  <si>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</si>
  <si>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</si>
  <si>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</si>
  <si>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</si>
  <si>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</si>
  <si>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</si>
  <si>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</si>
  <si>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</si>
  <si>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</si>
  <si>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</si>
  <si>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</si>
  <si>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</si>
  <si>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</si>
  <si>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</si>
  <si>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</si>
  <si>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</si>
  <si>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</si>
  <si>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</si>
  <si>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</si>
  <si>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</si>
  <si>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</si>
  <si>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</si>
  <si>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</si>
  <si>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</si>
  <si>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</si>
  <si>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</si>
  <si>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</si>
  <si>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</si>
  <si>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</si>
  <si>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</si>
  <si>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</si>
  <si>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</si>
  <si>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</si>
  <si>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</si>
  <si>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</si>
  <si>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</si>
  <si>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</si>
  <si>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</si>
  <si>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</si>
  <si>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</si>
  <si>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</si>
  <si>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</si>
  <si>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</si>
  <si>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</si>
  <si>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</si>
  <si>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</si>
  <si>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</si>
  <si>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</si>
  <si>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</si>
  <si>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</si>
  <si>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</si>
  <si>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</si>
  <si>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</si>
  <si>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</si>
  <si>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</si>
  <si>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</si>
  <si>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</si>
  <si>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</si>
  <si>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</si>
  <si>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</si>
  <si>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</si>
  <si>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</si>
  <si>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</si>
  <si>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</si>
  <si>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</si>
  <si>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</si>
  <si>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</si>
  <si>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</si>
  <si>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</si>
  <si>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</si>
  <si>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</si>
  <si>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</si>
  <si>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</si>
  <si>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</si>
  <si>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</si>
  <si>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</si>
  <si>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</si>
  <si>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</si>
  <si>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</si>
  <si>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</si>
  <si>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</si>
  <si>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</si>
  <si>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</si>
  <si>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</si>
  <si>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</si>
  <si>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</si>
  <si>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</si>
  <si>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</si>
  <si>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</si>
  <si>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</si>
  <si>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</si>
  <si>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</si>
  <si>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</si>
  <si>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</si>
  <si>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</si>
  <si>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</si>
  <si>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</si>
  <si>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</si>
  <si>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</si>
  <si>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</si>
  <si>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</si>
  <si>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</si>
  <si>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</si>
  <si>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</si>
  <si>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</si>
  <si>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</si>
  <si>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</si>
  <si>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</si>
  <si>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</si>
  <si>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</si>
  <si>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</si>
  <si>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</si>
  <si>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</si>
  <si>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</si>
  <si>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</si>
  <si>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</si>
  <si>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</si>
  <si>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</si>
  <si>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</si>
  <si>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</si>
  <si>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</si>
  <si>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</si>
  <si>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</si>
  <si>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</si>
  <si>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</si>
  <si>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</si>
  <si>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</si>
  <si>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</si>
  <si>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</si>
  <si>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</si>
  <si>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</si>
  <si>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</si>
  <si>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</si>
  <si>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</si>
  <si>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</si>
  <si>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</si>
  <si>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</si>
  <si>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</si>
  <si>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</si>
  <si>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</si>
  <si>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</si>
  <si>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</si>
  <si>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</si>
  <si>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</si>
  <si>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</si>
  <si>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</si>
  <si>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</si>
  <si>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</si>
  <si>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</si>
  <si>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</si>
  <si>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</si>
  <si>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</si>
  <si>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</si>
  <si>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</si>
  <si>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</si>
  <si>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</si>
  <si>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</si>
  <si>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</si>
  <si>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</si>
  <si>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</si>
  <si>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</si>
  <si>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</si>
  <si>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</si>
  <si>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</si>
  <si>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</si>
  <si>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</si>
  <si>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</si>
  <si>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</si>
  <si>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</si>
  <si>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</si>
  <si>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</si>
  <si>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</si>
  <si>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</si>
  <si>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</si>
  <si>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</si>
  <si>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</si>
  <si>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</si>
  <si>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</si>
  <si>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</si>
  <si>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</si>
  <si>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</si>
  <si>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</si>
  <si>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</si>
  <si>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</si>
  <si>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</si>
  <si>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</si>
  <si>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</si>
  <si>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</si>
  <si>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</si>
  <si>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</si>
  <si>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</si>
  <si>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</si>
  <si>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</si>
  <si>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</si>
  <si>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</si>
  <si>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</si>
  <si>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</si>
  <si>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</si>
  <si>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</si>
  <si>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</si>
  <si>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</si>
  <si>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</si>
  <si>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</si>
  <si>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</si>
  <si>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</si>
  <si>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</si>
  <si>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</si>
  <si>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</si>
  <si>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</si>
  <si>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</si>
  <si>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</si>
  <si>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</si>
  <si>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</si>
  <si>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</si>
  <si>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</si>
  <si>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</si>
  <si>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</si>
  <si>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</si>
  <si>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</si>
  <si>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</si>
  <si>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</si>
  <si>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</si>
  <si>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</si>
  <si>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</si>
  <si>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</si>
  <si>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</si>
  <si>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</si>
  <si>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</si>
  <si>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</si>
  <si>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</si>
  <si>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</si>
  <si>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</si>
  <si>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</si>
  <si>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</si>
  <si>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</si>
  <si>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</si>
  <si>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</si>
  <si>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</si>
  <si>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</si>
  <si>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</si>
  <si>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</si>
  <si>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</si>
  <si>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</si>
  <si>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</si>
  <si>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</si>
  <si>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</si>
  <si>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</si>
  <si>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</si>
  <si>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</si>
  <si>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</si>
  <si>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</si>
  <si>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</si>
  <si>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</si>
  <si>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</si>
  <si>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</si>
  <si>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</si>
  <si>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</si>
  <si>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</si>
  <si>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</si>
  <si>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</si>
  <si>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</si>
  <si>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</si>
  <si>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</si>
  <si>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</si>
  <si>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</si>
  <si>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</si>
  <si>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</si>
  <si>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</si>
  <si>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</si>
  <si>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</si>
  <si>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</si>
  <si>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</si>
  <si>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</si>
  <si>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</si>
  <si>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</si>
  <si>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</si>
  <si>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</si>
  <si>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</si>
  <si>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</si>
  <si>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</si>
  <si>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</si>
  <si>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</si>
  <si>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</si>
  <si>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</si>
  <si>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</si>
  <si>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</si>
  <si>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</si>
  <si>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</si>
  <si>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</si>
  <si>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</si>
  <si>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</si>
  <si>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</si>
  <si>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</si>
  <si>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</si>
  <si>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</si>
  <si>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</si>
  <si>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</si>
  <si>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</si>
  <si>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</si>
  <si>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</si>
  <si>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</si>
  <si>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</si>
  <si>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</si>
  <si>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</si>
  <si>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</si>
  <si>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</si>
  <si>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</si>
  <si>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</si>
  <si>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</si>
  <si>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</si>
  <si>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</si>
  <si>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</si>
  <si>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</si>
  <si>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</si>
  <si>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</si>
  <si>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</si>
  <si>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</si>
  <si>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</si>
  <si>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</si>
  <si>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</si>
  <si>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</si>
  <si>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</si>
  <si>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</si>
  <si>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</si>
  <si>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</si>
  <si>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</si>
  <si>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</si>
  <si>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</si>
  <si>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</si>
  <si>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</si>
  <si>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</si>
  <si>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</si>
  <si>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</si>
  <si>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</si>
  <si>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</si>
  <si>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</si>
  <si>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</si>
  <si>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</si>
  <si>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</si>
  <si>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</si>
  <si>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</si>
  <si>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</si>
  <si>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</si>
  <si>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</si>
  <si>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</si>
  <si>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</si>
  <si>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</si>
  <si>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</si>
  <si>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</si>
  <si>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</si>
  <si>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</si>
  <si>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</si>
  <si>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</si>
  <si>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</si>
  <si>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</si>
  <si>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</si>
  <si>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</si>
  <si>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</si>
  <si>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</si>
  <si>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</si>
  <si>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</si>
  <si>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</si>
  <si>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</si>
  <si>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</si>
  <si>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</si>
  <si>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</si>
  <si>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</si>
  <si>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</si>
  <si>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</si>
  <si>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</si>
  <si>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</si>
  <si>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</si>
  <si>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</si>
  <si>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</si>
  <si>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</si>
  <si>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</si>
  <si>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</si>
  <si>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</si>
  <si>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</si>
  <si>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</si>
  <si>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</si>
  <si>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</si>
  <si>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</si>
  <si>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</si>
  <si>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</si>
  <si>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</si>
  <si>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</si>
  <si>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</si>
  <si>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</si>
  <si>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</si>
  <si>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</si>
  <si>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</si>
  <si>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</si>
  <si>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</si>
  <si>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</si>
  <si>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</si>
  <si>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</si>
  <si>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</si>
  <si>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</si>
  <si>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</si>
  <si>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</si>
  <si>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</si>
  <si>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</si>
  <si>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</si>
  <si>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</si>
  <si>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</si>
  <si>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</si>
  <si>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</si>
  <si>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</si>
  <si>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</si>
  <si>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</si>
  <si>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</si>
  <si>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</si>
  <si>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</si>
  <si>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</si>
  <si>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</si>
  <si>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</si>
  <si>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</si>
  <si>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</si>
  <si>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</si>
  <si>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</si>
  <si>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</si>
  <si>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</si>
  <si>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</si>
  <si>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</si>
  <si>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</si>
  <si>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</si>
  <si>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</si>
  <si>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</si>
  <si>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</si>
  <si>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</si>
  <si>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</si>
  <si>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</si>
  <si>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</si>
  <si>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</si>
  <si>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</si>
  <si>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</si>
  <si>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</si>
  <si>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</si>
  <si>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</si>
  <si>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</si>
  <si>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</si>
  <si>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</si>
  <si>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</si>
  <si>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</si>
  <si>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</si>
  <si>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</si>
  <si>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</si>
  <si>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</si>
  <si>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</si>
  <si>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</si>
  <si>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</si>
  <si>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</si>
  <si>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</si>
  <si>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</si>
  <si>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</si>
  <si>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</si>
  <si>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</si>
  <si>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</si>
  <si>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</si>
  <si>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</si>
  <si>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</si>
  <si>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</si>
  <si>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</si>
  <si>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</si>
  <si>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</si>
  <si>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</si>
  <si>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</si>
  <si>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</si>
  <si>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</si>
  <si>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</si>
  <si>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</si>
  <si>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</si>
  <si>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</si>
  <si>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</si>
  <si>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</si>
  <si>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</si>
  <si>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</si>
  <si>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</si>
  <si>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</si>
  <si>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</si>
  <si>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</si>
  <si>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</si>
  <si>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</si>
  <si>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</si>
  <si>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</si>
  <si>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</si>
  <si>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</si>
  <si>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</si>
  <si>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</si>
  <si>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</si>
  <si>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</si>
  <si>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</si>
  <si>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</si>
  <si>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</si>
  <si>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</si>
  <si>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</si>
  <si>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</si>
  <si>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</si>
  <si>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</si>
  <si>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</si>
  <si>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</si>
  <si>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</si>
  <si>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</si>
  <si>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</si>
  <si>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</si>
  <si>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</si>
  <si>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</si>
  <si>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</si>
  <si>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</si>
  <si>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</si>
  <si>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</si>
  <si>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</si>
  <si>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</si>
  <si>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</si>
  <si>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</si>
  <si>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</si>
  <si>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</si>
  <si>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</si>
  <si>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</si>
  <si>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</si>
  <si>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</si>
  <si>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</si>
  <si>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</si>
  <si>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</si>
  <si>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</si>
  <si>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</si>
  <si>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</si>
  <si>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</si>
  <si>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</si>
  <si>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</si>
  <si>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</si>
  <si>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</si>
  <si>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</si>
  <si>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</si>
  <si>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</si>
  <si>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</si>
  <si>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</si>
  <si>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</si>
  <si>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</si>
  <si>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</si>
  <si>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</si>
  <si>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</si>
  <si>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</si>
  <si>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</si>
  <si>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</si>
  <si>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</si>
  <si>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</si>
  <si>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</si>
  <si>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</si>
  <si>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</si>
  <si>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</si>
  <si>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</si>
  <si>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</si>
  <si>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</si>
  <si>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</si>
  <si>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</si>
  <si>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</si>
  <si>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</si>
  <si>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</si>
  <si>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</si>
  <si>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</si>
  <si>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</si>
  <si>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</si>
  <si>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</si>
  <si>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</si>
  <si>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</si>
  <si>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</si>
  <si>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</si>
  <si>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</si>
  <si>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</si>
  <si>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</si>
  <si>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</si>
  <si>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</si>
  <si>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</si>
  <si>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</si>
  <si>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</si>
  <si>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</si>
  <si>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</si>
  <si>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</si>
  <si>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</si>
  <si>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</si>
  <si>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</si>
  <si>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</si>
  <si>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</si>
  <si>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</si>
  <si>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</si>
  <si>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</si>
  <si>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</si>
  <si>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</si>
  <si>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</si>
  <si>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</si>
  <si>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</si>
  <si>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</si>
  <si>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</si>
  <si>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</si>
  <si>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</si>
  <si>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</si>
  <si>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</si>
  <si>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</si>
  <si>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</si>
  <si>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</si>
  <si>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</si>
  <si>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</si>
  <si>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</si>
  <si>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</si>
  <si>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</si>
  <si>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</si>
  <si>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</si>
  <si>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</si>
  <si>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</si>
  <si>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</si>
  <si>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</si>
  <si>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</si>
  <si>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</si>
  <si>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</si>
  <si>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</si>
  <si>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</si>
  <si>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</si>
  <si>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</si>
  <si>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</si>
  <si>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</si>
  <si>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</si>
  <si>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</si>
  <si>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</si>
  <si>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</si>
  <si>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</si>
  <si>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</si>
  <si>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</si>
  <si>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</si>
  <si>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</si>
  <si>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</si>
  <si>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</si>
  <si>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</si>
  <si>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</si>
  <si>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</si>
  <si>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</si>
  <si>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</si>
  <si>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</si>
  <si>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</si>
  <si>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</si>
  <si>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</si>
  <si>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</si>
  <si>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</si>
  <si>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</si>
  <si>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</si>
  <si>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</si>
  <si>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</si>
  <si>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</si>
  <si>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</si>
  <si>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</si>
  <si>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</si>
  <si>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</si>
  <si>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</si>
  <si>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</si>
  <si>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</si>
  <si>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</si>
  <si>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</si>
  <si>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</si>
  <si>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</si>
  <si>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</si>
  <si>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</si>
  <si>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</si>
  <si>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</si>
  <si>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</si>
  <si>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</si>
  <si>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</si>
  <si>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</si>
  <si>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</si>
  <si>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</si>
  <si>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</si>
  <si>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</si>
  <si>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</si>
  <si>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</si>
  <si>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</si>
  <si>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</si>
  <si>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</si>
  <si>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</si>
  <si>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</si>
  <si>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</si>
  <si>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</si>
  <si>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</si>
  <si>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</si>
  <si>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</si>
  <si>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</si>
  <si>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</si>
  <si>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</si>
  <si>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</si>
  <si>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</si>
  <si>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</si>
  <si>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</si>
  <si>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</si>
  <si>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</si>
  <si>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</si>
  <si>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</si>
  <si>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</si>
  <si>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</si>
  <si>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</si>
  <si>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</si>
  <si>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</si>
  <si>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</si>
  <si>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</si>
  <si>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</si>
  <si>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</si>
  <si>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</si>
  <si>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</si>
  <si>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</si>
  <si>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</si>
  <si>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</si>
  <si>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</si>
  <si>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</si>
  <si>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</si>
  <si>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</si>
  <si>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</si>
  <si>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</si>
  <si>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</si>
  <si>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</si>
  <si>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</si>
  <si>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</si>
  <si>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</si>
  <si>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</si>
  <si>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</si>
  <si>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</si>
  <si>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</si>
  <si>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</si>
  <si>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</si>
  <si>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</si>
  <si>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</si>
  <si>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</si>
  <si>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</si>
  <si>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</si>
  <si>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</si>
  <si>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</si>
  <si>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</si>
  <si>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</si>
  <si>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</si>
  <si>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</si>
  <si>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</si>
  <si>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</si>
  <si>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</si>
  <si>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</si>
  <si>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</si>
  <si>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</si>
  <si>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</si>
  <si>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</si>
  <si>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</si>
  <si>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</si>
  <si>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</si>
  <si>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</si>
  <si>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</si>
  <si>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</si>
  <si>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</si>
  <si>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</si>
  <si>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</si>
  <si>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</si>
  <si>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</si>
  <si>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</si>
  <si>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</si>
  <si>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</si>
  <si>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</si>
  <si>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</si>
  <si>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</si>
  <si>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</si>
  <si>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</si>
  <si>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</si>
  <si>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</si>
  <si>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</si>
  <si>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</si>
  <si>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</si>
  <si>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</si>
  <si>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</si>
  <si>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</si>
  <si>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</si>
  <si>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</si>
  <si>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</si>
  <si>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</si>
  <si>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</si>
  <si>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</si>
  <si>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</si>
  <si>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</si>
  <si>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</si>
  <si>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</si>
  <si>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</si>
  <si>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</si>
  <si>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</si>
  <si>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</si>
  <si>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</si>
  <si>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</si>
  <si>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</si>
  <si>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</si>
  <si>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</si>
  <si>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</si>
  <si>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</si>
  <si>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</si>
  <si>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</si>
  <si>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</si>
  <si>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</si>
  <si>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</si>
  <si>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</si>
  <si>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</si>
  <si>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</si>
  <si>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</si>
  <si>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</si>
  <si>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</si>
  <si>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</si>
  <si>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</si>
  <si>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</si>
  <si>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</si>
  <si>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</si>
  <si>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</si>
  <si>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</si>
  <si>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</si>
  <si>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</si>
  <si>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</si>
  <si>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</si>
  <si>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</si>
  <si>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</si>
  <si>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</si>
  <si>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</si>
  <si>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</si>
  <si>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</si>
  <si>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</si>
  <si>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</si>
  <si>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</si>
  <si>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</si>
  <si>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</si>
  <si>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</si>
  <si>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</si>
  <si>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</si>
  <si>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</si>
  <si>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</si>
  <si>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</si>
  <si>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</si>
  <si>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</si>
  <si>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</si>
  <si>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</si>
  <si>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</si>
  <si>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</si>
  <si>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</si>
  <si>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</si>
  <si>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</si>
  <si>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</si>
  <si>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</si>
  <si>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</si>
  <si>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</si>
  <si>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</si>
  <si>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</si>
  <si>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</si>
  <si>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</si>
  <si>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</si>
  <si>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</si>
  <si>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</si>
  <si>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</si>
  <si>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</si>
  <si>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</si>
  <si>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</si>
  <si>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</si>
  <si>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</si>
  <si>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</si>
  <si>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</si>
  <si>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</si>
  <si>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</si>
  <si>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</si>
  <si>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</si>
  <si>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</si>
  <si>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</si>
  <si>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</si>
  <si>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</si>
  <si>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</si>
  <si>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</si>
  <si>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</si>
  <si>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</si>
  <si>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</si>
  <si>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</si>
  <si>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</si>
  <si>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</si>
  <si>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</si>
  <si>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</si>
  <si>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</si>
  <si>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</si>
  <si>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</si>
  <si>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</si>
  <si>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</si>
  <si>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</si>
  <si>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</si>
  <si>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</si>
  <si>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</si>
  <si>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</si>
  <si>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</si>
  <si>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</si>
  <si>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</si>
  <si>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</si>
  <si>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</si>
  <si>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</si>
  <si>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</si>
  <si>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</si>
  <si>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</si>
  <si>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</si>
  <si>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</si>
  <si>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</si>
  <si>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</si>
  <si>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</si>
  <si>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</si>
  <si>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</si>
  <si>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</si>
  <si>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</si>
  <si>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</si>
  <si>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</si>
  <si>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</si>
  <si>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</si>
  <si>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</si>
  <si>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</si>
  <si>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</si>
  <si>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</si>
  <si>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</si>
  <si>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</si>
  <si>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</si>
  <si>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</si>
  <si>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</si>
  <si>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</si>
  <si>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</si>
  <si>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</si>
  <si>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</si>
  <si>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</si>
  <si>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</si>
  <si>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</si>
  <si>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</si>
  <si>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</si>
  <si>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</si>
  <si>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</si>
  <si>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</si>
  <si>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</si>
  <si>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</si>
  <si>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</si>
  <si>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</si>
  <si>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</si>
  <si>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</si>
  <si>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</si>
  <si>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</si>
  <si>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</si>
  <si>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</si>
  <si>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</si>
  <si>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</si>
  <si>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</si>
  <si>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</si>
  <si>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</si>
  <si>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</si>
  <si>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</si>
  <si>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</si>
  <si>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</si>
  <si>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</si>
  <si>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</si>
  <si>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</si>
  <si>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</si>
  <si>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</si>
  <si>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</si>
  <si>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</si>
  <si>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</si>
  <si>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</si>
  <si>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</si>
  <si>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</si>
  <si>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</si>
  <si>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</si>
  <si>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</si>
  <si>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</si>
  <si>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</si>
  <si>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</si>
  <si>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</si>
  <si>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</si>
  <si>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</si>
  <si>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</si>
  <si>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</si>
  <si>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</si>
  <si>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</si>
  <si>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</si>
  <si>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</si>
  <si>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</si>
  <si>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</si>
  <si>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</si>
  <si>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</si>
  <si>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</si>
  <si>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</si>
  <si>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</si>
  <si>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</si>
  <si>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</si>
  <si>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</si>
  <si>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</si>
  <si>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</si>
  <si>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</si>
  <si>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</si>
  <si>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</si>
  <si>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</si>
  <si>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</si>
  <si>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</si>
  <si>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</si>
  <si>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</si>
  <si>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</si>
  <si>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</si>
  <si>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</si>
  <si>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</si>
  <si>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</si>
  <si>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</si>
  <si>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</si>
  <si>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</si>
  <si>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</si>
  <si>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</si>
  <si>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</si>
  <si>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</si>
  <si>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</si>
  <si>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</si>
  <si>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</si>
  <si>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</si>
  <si>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</si>
  <si>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</si>
  <si>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</si>
  <si>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</si>
  <si>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</si>
  <si>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</si>
  <si>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</si>
  <si>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</si>
  <si>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</si>
  <si>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</si>
  <si>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</si>
  <si>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</si>
  <si>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</si>
  <si>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</si>
  <si>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</si>
  <si>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</si>
  <si>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</si>
  <si>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</si>
  <si>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</si>
  <si>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</si>
  <si>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</si>
  <si>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</si>
  <si>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</si>
  <si>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</si>
  <si>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</si>
  <si>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</si>
  <si>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</si>
  <si>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</si>
  <si>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</si>
  <si>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</si>
  <si>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</si>
  <si>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</si>
  <si>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</si>
  <si>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</si>
  <si>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</si>
  <si>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</si>
  <si>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</si>
  <si>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</si>
  <si>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</si>
  <si>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</si>
  <si>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</si>
  <si>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</si>
  <si>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</si>
  <si>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</si>
  <si>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</si>
  <si>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</si>
  <si>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</si>
  <si>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</si>
  <si>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</si>
  <si>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</si>
  <si>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</si>
  <si>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</si>
  <si>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</si>
  <si>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</si>
  <si>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</si>
  <si>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</si>
  <si>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</si>
  <si>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</si>
  <si>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</si>
  <si>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</si>
  <si>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</si>
  <si>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</si>
  <si>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</si>
  <si>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</si>
  <si>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</si>
  <si>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</si>
  <si>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</si>
  <si>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</si>
  <si>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</si>
  <si>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</si>
  <si>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</si>
  <si>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</si>
  <si>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</si>
  <si>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</si>
  <si>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</si>
  <si>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</si>
  <si>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</si>
  <si>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</si>
  <si>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</si>
  <si>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</si>
  <si>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</si>
  <si>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</si>
  <si>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</si>
  <si>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</si>
  <si>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</si>
  <si>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</si>
  <si>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</si>
  <si>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</si>
  <si>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</si>
  <si>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</si>
  <si>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</si>
  <si>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</si>
  <si>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</si>
  <si>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</si>
  <si>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</si>
  <si>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</si>
  <si>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</si>
  <si>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</si>
  <si>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</si>
  <si>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</si>
  <si>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</si>
  <si>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</si>
  <si>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</si>
  <si>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</si>
  <si>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</si>
  <si>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</si>
  <si>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</si>
  <si>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</si>
  <si>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</si>
  <si>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</si>
  <si>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</si>
  <si>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</si>
  <si>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</si>
  <si>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</si>
  <si>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</si>
  <si>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</si>
  <si>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</si>
  <si>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</si>
  <si>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</si>
  <si>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</si>
  <si>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</si>
  <si>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</si>
  <si>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</si>
  <si>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</si>
  <si>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</si>
  <si>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</si>
  <si>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</si>
  <si>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</si>
  <si>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</si>
  <si>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</si>
  <si>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</si>
  <si>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</si>
  <si>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</si>
  <si>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</si>
  <si>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</si>
  <si>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</si>
  <si>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</si>
  <si>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</si>
  <si>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</si>
  <si>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</si>
  <si>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</si>
  <si>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</si>
  <si>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</si>
  <si>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</si>
  <si>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</si>
  <si>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</si>
  <si>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</si>
  <si>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</si>
  <si>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</si>
  <si>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</si>
  <si>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</si>
  <si>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</si>
  <si>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</si>
  <si>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</si>
  <si>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</si>
  <si>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</si>
  <si>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</si>
  <si>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</si>
  <si>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</si>
  <si>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</si>
  <si>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</si>
  <si>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</si>
  <si>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</si>
  <si>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</si>
  <si>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</si>
  <si>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</si>
  <si>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</si>
  <si>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</si>
  <si>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</si>
  <si>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</si>
  <si>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</si>
  <si>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</si>
  <si>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</si>
  <si>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</si>
  <si>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</si>
  <si>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</si>
  <si>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</si>
  <si>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</si>
  <si>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</si>
  <si>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</si>
  <si>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</si>
  <si>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</si>
  <si>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</si>
  <si>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</si>
  <si>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</si>
  <si>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</si>
  <si>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</si>
  <si>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</si>
  <si>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</si>
  <si>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</si>
  <si>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</si>
  <si>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</si>
  <si>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</si>
  <si>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</si>
  <si>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</si>
  <si>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</si>
  <si>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</si>
  <si>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</si>
  <si>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</si>
  <si>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</si>
  <si>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</si>
  <si>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</si>
  <si>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</si>
  <si>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</si>
  <si>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</si>
  <si>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</si>
  <si>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</si>
  <si>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</si>
  <si>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</si>
  <si>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</si>
  <si>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</si>
  <si>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</si>
  <si>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</si>
  <si>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</si>
  <si>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</si>
  <si>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</si>
  <si>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</si>
  <si>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</si>
  <si>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</si>
  <si>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</si>
  <si>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</si>
  <si>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</si>
  <si>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</si>
  <si>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</si>
  <si>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</si>
  <si>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</si>
  <si>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</si>
  <si>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</si>
  <si>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</si>
  <si>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</si>
  <si>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</si>
  <si>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</si>
  <si>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</si>
  <si>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</si>
  <si>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</si>
  <si>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</si>
  <si>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</si>
  <si>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</si>
  <si>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</si>
  <si>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</si>
  <si>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</si>
  <si>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</si>
  <si>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</si>
  <si>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</si>
  <si>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</si>
  <si>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</si>
  <si>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</si>
  <si>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</si>
  <si>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</si>
  <si>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</si>
  <si>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</si>
  <si>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</si>
  <si>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</si>
  <si>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</si>
  <si>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</si>
  <si>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</si>
  <si>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</si>
  <si>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</si>
  <si>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</si>
  <si>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</si>
  <si>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</si>
  <si>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</si>
  <si>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</si>
  <si>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</si>
  <si>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</si>
  <si>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</si>
  <si>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</si>
  <si>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</si>
  <si>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</si>
  <si>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</si>
  <si>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</si>
  <si>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</si>
  <si>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</si>
  <si>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</si>
  <si>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</si>
  <si>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</si>
  <si>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</si>
  <si>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</si>
  <si>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</si>
  <si>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</si>
  <si>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</si>
  <si>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</si>
  <si>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</si>
  <si>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</si>
  <si>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</si>
  <si>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</si>
  <si>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</si>
  <si>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</si>
  <si>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</si>
  <si>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</si>
  <si>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</si>
  <si>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</si>
  <si>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</si>
  <si>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</si>
  <si>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</si>
  <si>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</si>
  <si>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</si>
  <si>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</si>
  <si>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</si>
  <si>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</si>
  <si>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</si>
  <si>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</si>
  <si>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</si>
  <si>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</si>
  <si>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</si>
  <si>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</si>
  <si>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</si>
  <si>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</si>
  <si>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</si>
  <si>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</si>
  <si>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</si>
  <si>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</si>
  <si>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</si>
  <si>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</si>
  <si>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</si>
  <si>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</si>
  <si>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</si>
  <si>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</si>
  <si>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</si>
  <si>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</si>
  <si>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</si>
  <si>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</si>
  <si>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</si>
  <si>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</si>
  <si>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</si>
  <si>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</si>
  <si>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</si>
  <si>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</si>
  <si>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</si>
  <si>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</si>
  <si>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</si>
  <si>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</si>
  <si>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</si>
  <si>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</si>
  <si>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</si>
  <si>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</si>
  <si>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</si>
  <si>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</si>
  <si>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</si>
  <si>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</si>
  <si>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</si>
  <si>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</si>
  <si>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</si>
  <si>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</si>
  <si>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</si>
  <si>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</si>
  <si>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</si>
  <si>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</si>
  <si>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</si>
  <si>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</si>
  <si>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</si>
  <si>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</si>
  <si>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</si>
  <si>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</si>
  <si>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</si>
  <si>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</si>
  <si>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</si>
  <si>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</si>
  <si>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</si>
  <si>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</si>
  <si>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</si>
  <si>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</si>
  <si>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</si>
  <si>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</si>
  <si>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</si>
  <si>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</si>
  <si>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</si>
  <si>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</si>
  <si>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</si>
  <si>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</si>
  <si>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</si>
  <si>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</si>
  <si>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</si>
  <si>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</si>
  <si>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</si>
  <si>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</si>
  <si>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</si>
  <si>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</si>
  <si>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</si>
  <si>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</si>
  <si>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</si>
  <si>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</si>
  <si>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</si>
  <si>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</si>
  <si>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</si>
  <si>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</si>
  <si>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</si>
  <si>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</si>
  <si>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</si>
  <si>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</si>
  <si>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</si>
  <si>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</si>
  <si>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</si>
  <si>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</si>
  <si>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</si>
  <si>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</si>
  <si>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</si>
  <si>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</si>
  <si>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</si>
  <si>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</si>
  <si>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</si>
  <si>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</si>
  <si>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</si>
  <si>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</si>
  <si>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</si>
  <si>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</si>
  <si>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</si>
  <si>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</si>
  <si>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</si>
  <si>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</si>
  <si>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</si>
  <si>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</si>
  <si>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</si>
  <si>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</si>
  <si>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</si>
  <si>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</si>
  <si>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</si>
  <si>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</si>
  <si>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</si>
  <si>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</si>
  <si>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</si>
  <si>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</si>
  <si>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</si>
  <si>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</si>
  <si>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</si>
  <si>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</si>
  <si>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</si>
  <si>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</si>
  <si>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</si>
  <si>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</si>
  <si>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</si>
  <si>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</si>
  <si>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</si>
  <si>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</si>
  <si>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</si>
  <si>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</si>
  <si>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</si>
  <si>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</si>
  <si>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</si>
  <si>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</si>
  <si>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</si>
  <si>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</si>
  <si>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</si>
  <si>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</si>
  <si>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</si>
  <si>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</si>
  <si>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</si>
  <si>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</si>
  <si>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</si>
  <si>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</si>
  <si>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</si>
  <si>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</si>
  <si>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</si>
  <si>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</si>
  <si>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</si>
  <si>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</si>
  <si>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</si>
  <si>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</si>
  <si>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</si>
  <si>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</si>
  <si>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</si>
  <si>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</si>
  <si>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</si>
  <si>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</si>
  <si>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</si>
  <si>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</si>
  <si>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</si>
  <si>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</si>
  <si>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</si>
  <si>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</si>
  <si>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</si>
  <si>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</si>
  <si>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</si>
  <si>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</si>
  <si>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</si>
  <si>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</si>
  <si>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</si>
  <si>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</si>
  <si>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</si>
  <si>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</si>
  <si>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</si>
  <si>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</si>
  <si>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</si>
  <si>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</si>
  <si>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</si>
  <si>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</si>
  <si>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</si>
  <si>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</si>
  <si>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</si>
  <si>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</si>
  <si>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</si>
  <si>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</si>
  <si>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</si>
  <si>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</si>
  <si>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</si>
  <si>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</si>
  <si>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</si>
  <si>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</si>
  <si>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</si>
  <si>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</si>
  <si>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</si>
  <si>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</si>
  <si>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</si>
  <si>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</si>
  <si>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</si>
  <si>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</si>
  <si>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</si>
  <si>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</si>
  <si>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</si>
  <si>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</si>
  <si>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</si>
  <si>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</si>
  <si>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</si>
  <si>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</si>
  <si>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</si>
  <si>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</si>
  <si>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</si>
  <si>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</si>
  <si>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</si>
  <si>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</si>
  <si>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</si>
  <si>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</si>
  <si>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</si>
  <si>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</si>
  <si>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</si>
  <si>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</si>
  <si>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</si>
  <si>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</si>
  <si>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</si>
  <si>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</si>
  <si>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</si>
  <si>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</si>
  <si>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</si>
  <si>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</si>
  <si>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</si>
  <si>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</si>
  <si>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</si>
  <si>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</si>
  <si>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</si>
  <si>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</si>
  <si>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</si>
  <si>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</si>
  <si>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</si>
  <si>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</si>
  <si>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</si>
  <si>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</si>
  <si>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</si>
  <si>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</si>
  <si>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</si>
  <si>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</si>
  <si>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</si>
  <si>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</si>
  <si>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</si>
  <si>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</si>
  <si>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</si>
  <si>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</si>
  <si>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</si>
  <si>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</si>
  <si>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</si>
  <si>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</si>
  <si>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</si>
  <si>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</si>
  <si>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</si>
  <si>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</si>
  <si>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</si>
  <si>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</si>
  <si>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</si>
  <si>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</si>
  <si>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</si>
  <si>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</si>
  <si>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</si>
  <si>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</si>
  <si>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</si>
  <si>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</si>
  <si>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</si>
  <si>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</si>
  <si>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</si>
  <si>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</si>
  <si>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</si>
  <si>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</si>
  <si>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</si>
  <si>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</si>
  <si>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</si>
  <si>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</si>
  <si>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</si>
  <si>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</si>
  <si>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</si>
  <si>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</si>
  <si>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</si>
  <si>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</si>
  <si>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</si>
  <si>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</si>
  <si>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</si>
  <si>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</si>
  <si>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</si>
  <si>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</si>
  <si>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</si>
  <si>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</si>
  <si>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</si>
  <si>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</si>
  <si>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</si>
  <si>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</si>
  <si>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</si>
  <si>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</si>
  <si>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</si>
  <si>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</si>
  <si>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</si>
  <si>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</si>
  <si>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</si>
  <si>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</si>
  <si>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</si>
  <si>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</si>
  <si>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</si>
  <si>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</si>
  <si>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</si>
  <si>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</si>
  <si>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</si>
  <si>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</si>
  <si>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</si>
  <si>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</si>
  <si>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</si>
  <si>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</si>
  <si>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</si>
  <si>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</si>
  <si>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</si>
  <si>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</si>
  <si>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</si>
  <si>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</si>
  <si>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</si>
  <si>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</si>
  <si>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</si>
  <si>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</si>
  <si>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</si>
  <si>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</si>
  <si>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</si>
  <si>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</si>
  <si>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</si>
  <si>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</si>
  <si>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</si>
  <si>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</si>
  <si>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</si>
  <si>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</si>
  <si>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</si>
  <si>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</si>
  <si>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</si>
  <si>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</si>
  <si>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</si>
  <si>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</si>
  <si>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</si>
  <si>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</si>
  <si>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</si>
  <si>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</si>
  <si>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</si>
  <si>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</si>
  <si>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</si>
  <si>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</si>
  <si>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</si>
  <si>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</si>
  <si>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</si>
  <si>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</si>
  <si>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</si>
  <si>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</si>
  <si>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</si>
  <si>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</si>
  <si>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</si>
  <si>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</si>
  <si>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</si>
  <si>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</si>
  <si>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</si>
  <si>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</si>
  <si>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</si>
  <si>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</si>
  <si>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</si>
  <si>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</si>
  <si>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</si>
  <si>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</si>
  <si>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</si>
  <si>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</si>
  <si>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</si>
  <si>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</si>
  <si>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</si>
  <si>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</si>
  <si>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</si>
  <si>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</si>
  <si>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</si>
  <si>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</si>
  <si>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</si>
  <si>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</si>
  <si>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</si>
  <si>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</si>
  <si>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</si>
  <si>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</si>
  <si>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</si>
  <si>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</si>
  <si>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</si>
  <si>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</si>
  <si>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</si>
  <si>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</si>
  <si>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</si>
  <si>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</si>
  <si>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</si>
  <si>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</si>
  <si>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</si>
  <si>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</si>
  <si>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</si>
  <si>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</si>
  <si>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</si>
  <si>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</si>
  <si>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</si>
  <si>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</si>
  <si>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</si>
  <si>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</si>
  <si>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</si>
  <si>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</si>
  <si>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</si>
  <si>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</si>
  <si>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</si>
  <si>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</si>
  <si>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</si>
  <si>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</si>
  <si>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</si>
  <si>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</si>
  <si>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</si>
  <si>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</si>
  <si>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</si>
  <si>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</si>
  <si>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</si>
  <si>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</si>
  <si>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</si>
  <si>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</si>
  <si>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</si>
  <si>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</si>
  <si>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</si>
  <si>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</si>
  <si>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</si>
  <si>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</si>
  <si>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</si>
  <si>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</si>
  <si>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</si>
  <si>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</si>
  <si>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</si>
  <si>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</si>
  <si>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</si>
  <si>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</si>
  <si>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</si>
  <si>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</si>
  <si>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</si>
  <si>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</si>
  <si>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</si>
  <si>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</si>
  <si>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</si>
  <si>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</si>
  <si>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</si>
  <si>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</si>
  <si>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</si>
  <si>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</si>
  <si>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</si>
  <si>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</si>
  <si>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</si>
  <si>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</si>
  <si>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</si>
  <si>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</si>
  <si>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</si>
  <si>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</si>
  <si>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</si>
  <si>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</si>
  <si>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</si>
  <si>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</si>
  <si>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</si>
  <si>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</si>
  <si>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</si>
  <si>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</si>
  <si>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</si>
  <si>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</si>
  <si>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</si>
  <si>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</si>
  <si>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</si>
  <si>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</si>
  <si>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</si>
  <si>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</si>
  <si>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</si>
  <si>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</si>
  <si>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</si>
  <si>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</si>
  <si>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</si>
  <si>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</si>
  <si>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</si>
  <si>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</si>
  <si>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</si>
  <si>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</si>
  <si>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</si>
  <si>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</si>
  <si>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</si>
  <si>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</si>
  <si>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</si>
  <si>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</si>
  <si>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</si>
  <si>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</si>
  <si>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</si>
  <si>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</si>
  <si>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</si>
  <si>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</si>
  <si>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</si>
  <si>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</si>
  <si>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</si>
  <si>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</si>
  <si>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</si>
  <si>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</si>
  <si>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</si>
  <si>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</si>
  <si>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</si>
  <si>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</si>
  <si>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</si>
  <si>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</si>
  <si>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</si>
  <si>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</si>
  <si>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</si>
  <si>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</si>
  <si>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</si>
  <si>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</si>
  <si>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</si>
  <si>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</si>
  <si>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</si>
  <si>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</si>
  <si>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</si>
  <si>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</si>
  <si>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</si>
  <si>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</si>
  <si>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</si>
  <si>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</si>
  <si>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</si>
  <si>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</si>
  <si>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</si>
  <si>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</si>
  <si>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</si>
  <si>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</si>
  <si>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</si>
  <si>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</si>
  <si>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</si>
  <si>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</si>
  <si>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</si>
  <si>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</si>
  <si>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</si>
  <si>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</si>
  <si>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</si>
  <si>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</si>
  <si>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</si>
  <si>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</si>
  <si>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</si>
  <si>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</si>
  <si>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</si>
  <si>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</si>
  <si>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</si>
  <si>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</si>
  <si>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</si>
  <si>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</si>
  <si>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</si>
  <si>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</si>
  <si>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</si>
  <si>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</si>
  <si>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</si>
  <si>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</si>
  <si>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</si>
  <si>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</si>
  <si>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</si>
  <si>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</si>
  <si>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</si>
  <si>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</si>
  <si>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</si>
  <si>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</si>
  <si>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</si>
  <si>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</si>
  <si>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</si>
  <si>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</si>
  <si>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</si>
  <si>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</si>
  <si>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</si>
  <si>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</si>
  <si>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</si>
  <si>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</si>
  <si>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</si>
  <si>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</si>
  <si>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</si>
  <si>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</si>
  <si>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</si>
  <si>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</si>
  <si>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</si>
  <si>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</si>
  <si>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</si>
  <si>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</si>
  <si>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</si>
  <si>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</si>
  <si>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</si>
  <si>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</si>
  <si>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</si>
  <si>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</si>
  <si>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</si>
  <si>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</si>
  <si>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</si>
  <si>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</si>
  <si>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</si>
  <si>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</si>
  <si>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</si>
  <si>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</si>
  <si>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</si>
  <si>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</si>
  <si>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</si>
  <si>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</si>
  <si>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</si>
  <si>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</si>
  <si>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</si>
  <si>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</si>
  <si>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</si>
  <si>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</si>
  <si>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</si>
  <si>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</si>
  <si>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</si>
  <si>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</si>
  <si>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</si>
  <si>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</si>
  <si>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</si>
  <si>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</si>
  <si>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</si>
  <si>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</si>
  <si>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</si>
  <si>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</si>
  <si>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</si>
  <si>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</si>
  <si>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</si>
  <si>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</si>
  <si>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</si>
  <si>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</si>
  <si>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</si>
  <si>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</si>
  <si>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</si>
  <si>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</si>
  <si>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</si>
  <si>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</si>
  <si>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</si>
  <si>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</si>
  <si>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</si>
  <si>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</si>
  <si>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</si>
  <si>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</si>
  <si>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</si>
  <si>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</si>
  <si>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</si>
  <si>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</si>
  <si>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</si>
  <si>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</si>
  <si>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</si>
  <si>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</si>
  <si>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</si>
  <si>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</si>
  <si>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</si>
  <si>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</si>
  <si>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</si>
  <si>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</si>
  <si>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</si>
  <si>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</si>
  <si>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</si>
  <si>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</si>
  <si>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</si>
  <si>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</si>
  <si>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</si>
  <si>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</si>
  <si>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</si>
  <si>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</si>
  <si>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</si>
  <si>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</si>
  <si>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</si>
  <si>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</si>
  <si>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</si>
  <si>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</si>
  <si>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</si>
  <si>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</si>
  <si>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</si>
  <si>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</si>
  <si>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</si>
  <si>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</si>
  <si>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</si>
  <si>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</si>
  <si>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</si>
  <si>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</si>
  <si>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</si>
  <si>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</si>
  <si>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</si>
  <si>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</si>
  <si>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</si>
  <si>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</si>
  <si>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</si>
  <si>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</si>
  <si>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</si>
  <si>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</si>
  <si>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</si>
  <si>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</si>
  <si>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</si>
  <si>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</si>
  <si>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</si>
  <si>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</si>
  <si>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</si>
  <si>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</si>
  <si>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</si>
  <si>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</si>
  <si>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</si>
  <si>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</si>
  <si>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</si>
  <si>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</si>
  <si>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</si>
  <si>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</si>
  <si>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</si>
  <si>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</si>
  <si>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</si>
  <si>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</si>
  <si>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</si>
  <si>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</si>
  <si>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</si>
  <si>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</si>
  <si>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</si>
  <si>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</si>
  <si>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</si>
  <si>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</si>
  <si>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</si>
  <si>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</si>
  <si>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</si>
  <si>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</si>
  <si>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</si>
  <si>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</si>
  <si>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</si>
  <si>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</si>
  <si>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</si>
  <si>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</si>
  <si>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</si>
  <si>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</si>
  <si>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</si>
  <si>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</si>
  <si>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</si>
  <si>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</si>
  <si>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</si>
  <si>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</si>
  <si>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</si>
  <si>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</si>
  <si>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</si>
  <si>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</si>
  <si>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</si>
  <si>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</si>
  <si>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</si>
  <si>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</si>
  <si>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</si>
  <si>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</si>
  <si>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</si>
  <si>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</si>
  <si>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</si>
  <si>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</si>
  <si>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</si>
  <si>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</si>
  <si>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</si>
  <si>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</si>
  <si>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</si>
  <si>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</si>
  <si>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</si>
  <si>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</si>
  <si>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</si>
  <si>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</si>
  <si>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</si>
  <si>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</si>
  <si>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</si>
  <si>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</si>
  <si>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</si>
  <si>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</si>
  <si>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</si>
  <si>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</si>
  <si>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</si>
  <si>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</si>
  <si>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</si>
  <si>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</si>
  <si>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</si>
  <si>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</si>
  <si>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</si>
  <si>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</si>
  <si>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</si>
  <si>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</si>
  <si>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</si>
  <si>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</si>
  <si>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</si>
  <si>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</si>
  <si>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</si>
  <si>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</si>
  <si>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</si>
  <si>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</si>
  <si>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</si>
  <si>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</si>
  <si>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</si>
  <si>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</si>
  <si>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</si>
  <si>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</si>
  <si>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</si>
  <si>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</si>
  <si>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</si>
  <si>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</si>
  <si>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</si>
  <si>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</si>
  <si>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</si>
  <si>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</si>
  <si>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</si>
  <si>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</si>
  <si>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</si>
  <si>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</si>
  <si>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</si>
  <si>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</si>
  <si>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</si>
  <si>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</si>
  <si>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</si>
  <si>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</si>
  <si>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</si>
  <si>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</si>
  <si>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</si>
  <si>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</si>
  <si>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</si>
  <si>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</si>
  <si>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</si>
  <si>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</si>
  <si>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</si>
  <si>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</si>
  <si>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</si>
  <si>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</si>
  <si>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</si>
  <si>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</si>
  <si>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</si>
  <si>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</si>
  <si>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</si>
  <si>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</si>
  <si>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</si>
  <si>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</si>
  <si>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</si>
  <si>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</si>
  <si>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</si>
  <si>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</si>
  <si>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</si>
  <si>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</si>
  <si>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</si>
  <si>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</si>
  <si>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</si>
  <si>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</si>
  <si>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</si>
  <si>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</si>
  <si>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</si>
  <si>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</si>
  <si>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</si>
  <si>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</si>
  <si>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</si>
  <si>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</si>
  <si>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</si>
  <si>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</si>
  <si>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</si>
  <si>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</si>
  <si>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</si>
  <si>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</si>
  <si>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</si>
  <si>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</si>
  <si>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</si>
  <si>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</si>
  <si>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</si>
  <si>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</si>
  <si>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</si>
  <si>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</si>
  <si>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</si>
  <si>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</si>
  <si>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</si>
  <si>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</si>
  <si>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</si>
  <si>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</si>
  <si>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</si>
  <si>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</si>
  <si>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</si>
  <si>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</si>
  <si>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</si>
  <si>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</si>
  <si>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</si>
  <si>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</si>
  <si>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</si>
  <si>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</si>
  <si>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</si>
  <si>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</si>
  <si>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</si>
  <si>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</si>
  <si>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</si>
  <si>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</si>
  <si>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</si>
  <si>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</si>
  <si>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</si>
  <si>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</si>
  <si>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</si>
  <si>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</si>
  <si>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</si>
  <si>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</si>
  <si>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</si>
  <si>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</si>
  <si>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</si>
  <si>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</si>
  <si>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</si>
  <si>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</si>
  <si>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</si>
  <si>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</si>
  <si>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</si>
  <si>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</si>
  <si>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</si>
  <si>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</si>
  <si>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</si>
  <si>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</si>
  <si>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</si>
  <si>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</si>
  <si>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</si>
  <si>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</si>
  <si>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</si>
  <si>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</si>
  <si>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</si>
  <si>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</si>
  <si>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</si>
  <si>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</si>
  <si>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</si>
  <si>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</si>
  <si>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</si>
  <si>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</si>
  <si>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</si>
  <si>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</si>
  <si>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</si>
  <si>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</si>
  <si>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</si>
  <si>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</si>
  <si>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</si>
  <si>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</si>
  <si>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</si>
  <si>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</si>
  <si>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</si>
  <si>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</si>
  <si>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</si>
  <si>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</si>
  <si>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</si>
  <si>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</si>
  <si>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</si>
  <si>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</si>
  <si>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</si>
  <si>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</si>
  <si>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</si>
  <si>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</si>
  <si>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</si>
  <si>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</si>
  <si>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</si>
  <si>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</si>
  <si>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</si>
  <si>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</si>
  <si>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</si>
  <si>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</si>
  <si>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</si>
  <si>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</si>
  <si>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</si>
  <si>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</si>
  <si>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</si>
  <si>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</si>
  <si>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</si>
  <si>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</si>
  <si>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</si>
  <si>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</si>
  <si>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</si>
  <si>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</si>
  <si>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</si>
  <si>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</si>
  <si>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</si>
  <si>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</si>
  <si>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</si>
  <si>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</si>
  <si>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</si>
  <si>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</si>
  <si>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</si>
  <si>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</si>
  <si>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</si>
  <si>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</si>
  <si>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</si>
  <si>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</si>
  <si>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</si>
  <si>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</si>
  <si>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</si>
  <si>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</si>
  <si>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</si>
  <si>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</si>
  <si>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</si>
  <si>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</si>
  <si>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</si>
  <si>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</si>
  <si>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</si>
  <si>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</si>
  <si>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</si>
  <si>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</si>
  <si>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</si>
  <si>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</si>
  <si>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</si>
  <si>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</si>
  <si>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</si>
  <si>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</si>
  <si>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</si>
  <si>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</si>
  <si>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</si>
  <si>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</si>
  <si>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</si>
  <si>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</si>
  <si>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</si>
  <si>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</si>
  <si>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</si>
  <si>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</si>
  <si>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</si>
  <si>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</si>
  <si>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</si>
  <si>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</si>
  <si>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</si>
  <si>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</si>
  <si>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</si>
  <si>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</si>
  <si>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</si>
  <si>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</si>
  <si>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</si>
  <si>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</si>
  <si>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</si>
  <si>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</si>
  <si>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</si>
  <si>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</si>
  <si>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</si>
  <si>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</si>
  <si>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</si>
  <si>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</si>
  <si>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</si>
  <si>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</si>
  <si>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</si>
  <si>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</si>
  <si>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</si>
  <si>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</si>
  <si>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</si>
  <si>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</si>
  <si>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</si>
  <si>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</si>
  <si>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</si>
  <si>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</si>
  <si>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</si>
  <si>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</si>
  <si>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</si>
  <si>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</si>
  <si>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</si>
  <si>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</si>
  <si>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</si>
  <si>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</si>
  <si>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</si>
  <si>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</si>
  <si>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</si>
  <si>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</si>
  <si>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</si>
  <si>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</si>
  <si>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</si>
  <si>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</si>
  <si>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</si>
  <si>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</si>
  <si>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</si>
  <si>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</si>
  <si>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</si>
  <si>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</si>
  <si>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</si>
  <si>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</si>
  <si>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</si>
  <si>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</si>
  <si>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</si>
  <si>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</si>
  <si>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</si>
  <si>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</si>
  <si>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</si>
  <si>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</si>
  <si>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</si>
  <si>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</si>
  <si>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</si>
  <si>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</si>
  <si>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</si>
  <si>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</si>
  <si>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</si>
  <si>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</si>
  <si>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</si>
  <si>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</si>
  <si>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</si>
  <si>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</si>
  <si>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</si>
  <si>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</si>
  <si>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</si>
  <si>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</si>
  <si>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</si>
  <si>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</si>
  <si>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</si>
  <si>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</si>
  <si>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</si>
  <si>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</si>
  <si>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</si>
  <si>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</si>
  <si>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</si>
  <si>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</si>
  <si>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</si>
  <si>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</si>
  <si>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</si>
  <si>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</si>
  <si>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</si>
  <si>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</si>
  <si>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</si>
  <si>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</si>
  <si>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</si>
  <si>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</si>
  <si>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</si>
  <si>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</si>
  <si>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</si>
  <si>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</si>
  <si>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</si>
  <si>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</si>
  <si>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</si>
  <si>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</si>
  <si>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</si>
  <si>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</si>
  <si>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</si>
  <si>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</si>
  <si>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</si>
  <si>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</si>
  <si>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</si>
  <si>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</si>
  <si>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</si>
  <si>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</si>
  <si>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</si>
  <si>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</si>
  <si>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</si>
  <si>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</si>
  <si>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</si>
  <si>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</si>
  <si>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</si>
  <si>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</si>
  <si>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</si>
  <si>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</si>
  <si>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</si>
  <si>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</si>
  <si>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</si>
  <si>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</si>
  <si>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</si>
  <si>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</si>
  <si>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</si>
  <si>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</si>
  <si>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</si>
  <si>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</si>
  <si>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</si>
  <si>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</si>
  <si>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</si>
  <si>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</si>
  <si>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</si>
  <si>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</si>
  <si>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</si>
  <si>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</si>
  <si>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</si>
  <si>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</si>
  <si>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</si>
  <si>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</si>
  <si>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</si>
  <si>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</si>
  <si>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</si>
  <si>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</si>
  <si>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</si>
  <si>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</si>
  <si>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</si>
  <si>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</si>
  <si>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</si>
  <si>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</si>
  <si>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</si>
  <si>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</si>
  <si>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</si>
  <si>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</si>
  <si>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</si>
  <si>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</si>
  <si>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</si>
  <si>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</si>
  <si>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</si>
  <si>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</si>
  <si>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</si>
  <si>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</si>
  <si>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</si>
  <si>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</si>
  <si>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</si>
  <si>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</si>
  <si>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</si>
  <si>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</si>
  <si>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</si>
  <si>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</si>
  <si>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</si>
  <si>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</si>
  <si>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</si>
  <si>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</si>
  <si>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</si>
  <si>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</si>
  <si>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</si>
  <si>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</si>
  <si>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</si>
  <si>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</si>
  <si>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</si>
  <si>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</si>
  <si>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</si>
  <si>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</si>
  <si>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</si>
  <si>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</si>
  <si>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</si>
  <si>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</si>
  <si>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</si>
  <si>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</si>
  <si>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</si>
  <si>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</si>
  <si>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</si>
  <si>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</si>
  <si>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</si>
  <si>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</si>
  <si>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</si>
  <si>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</si>
  <si>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</si>
  <si>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</si>
  <si>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</si>
  <si>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</si>
  <si>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</si>
  <si>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</si>
  <si>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</si>
  <si>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</si>
  <si>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</si>
  <si>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</si>
  <si>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</si>
  <si>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</si>
  <si>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</si>
  <si>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</si>
  <si>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</si>
  <si>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</si>
  <si>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</si>
  <si>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</si>
  <si>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</si>
  <si>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</si>
  <si>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</si>
  <si>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</si>
  <si>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</si>
  <si>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</si>
  <si>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</si>
  <si>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</si>
  <si>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</si>
  <si>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</si>
  <si>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</si>
  <si>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</si>
  <si>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</si>
  <si>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</si>
  <si>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</si>
  <si>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</si>
  <si>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</si>
  <si>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</si>
  <si>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</si>
  <si>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</si>
  <si>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</si>
  <si>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</si>
  <si>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</si>
  <si>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</si>
  <si>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</si>
  <si>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</si>
  <si>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</si>
  <si>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</si>
  <si>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</si>
  <si>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</si>
  <si>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</si>
  <si>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</si>
  <si>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</si>
  <si>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</si>
  <si>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</si>
  <si>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</si>
  <si>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</si>
  <si>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</si>
  <si>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</si>
  <si>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</si>
  <si>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</si>
  <si>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</si>
  <si>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</si>
  <si>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</si>
  <si>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</si>
  <si>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</si>
  <si>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</si>
  <si>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</si>
  <si>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</si>
  <si>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</si>
  <si>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</si>
  <si>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</si>
  <si>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</si>
  <si>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</si>
  <si>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</si>
  <si>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</si>
  <si>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</si>
  <si>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</si>
  <si>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</si>
  <si>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</si>
  <si>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</si>
  <si>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</si>
  <si>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</si>
  <si>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</si>
  <si>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</si>
  <si>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</si>
  <si>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</si>
  <si>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</si>
  <si>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</si>
  <si>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</si>
  <si>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</si>
  <si>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</si>
  <si>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</si>
  <si>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</si>
  <si>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</si>
  <si>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</si>
  <si>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</si>
  <si>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</si>
  <si>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</si>
  <si>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</si>
  <si>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</si>
  <si>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</si>
  <si>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</si>
  <si>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</si>
  <si>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</si>
  <si>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</si>
  <si>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</si>
  <si>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</si>
  <si>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</si>
  <si>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</si>
  <si>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</si>
  <si>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</si>
  <si>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</si>
  <si>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</si>
  <si>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</si>
  <si>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</si>
  <si>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</si>
  <si>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</si>
  <si>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</si>
  <si>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</si>
  <si>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</si>
  <si>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</si>
  <si>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</si>
  <si>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</si>
  <si>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</si>
  <si>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</si>
  <si>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</si>
  <si>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</si>
  <si>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</si>
  <si>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</si>
  <si>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</si>
  <si>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</si>
  <si>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</si>
  <si>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</si>
  <si>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</si>
  <si>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</si>
  <si>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</si>
  <si>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</si>
  <si>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</si>
  <si>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</si>
  <si>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</si>
  <si>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</si>
  <si>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</si>
  <si>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</si>
  <si>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</si>
  <si>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</si>
  <si>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</si>
  <si>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</si>
  <si>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</si>
  <si>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</si>
  <si>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</si>
  <si>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</si>
  <si>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</si>
  <si>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</si>
  <si>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</si>
  <si>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</si>
  <si>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</si>
  <si>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</si>
  <si>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</si>
  <si>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</si>
  <si>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</si>
  <si>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</si>
  <si>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</si>
  <si>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</si>
  <si>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</si>
  <si>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</si>
  <si>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</si>
  <si>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</si>
  <si>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</si>
  <si>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</si>
  <si>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</si>
  <si>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</si>
  <si>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</si>
  <si>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</si>
  <si>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</si>
  <si>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</si>
  <si>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</si>
  <si>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</si>
  <si>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</si>
  <si>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</si>
  <si>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</si>
  <si>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</si>
  <si>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</si>
  <si>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</si>
  <si>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</si>
  <si>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</si>
  <si>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</si>
  <si>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</si>
  <si>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</si>
  <si>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</si>
  <si>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</si>
  <si>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</si>
  <si>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</si>
  <si>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</si>
  <si>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</si>
  <si>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</si>
  <si>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</si>
  <si>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</si>
  <si>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</si>
  <si>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</si>
  <si>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</si>
  <si>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</si>
  <si>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</si>
  <si>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</si>
  <si>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</si>
  <si>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</si>
  <si>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</si>
  <si>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</si>
  <si>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</si>
  <si>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</si>
  <si>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</si>
  <si>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</si>
  <si>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</si>
  <si>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</si>
  <si>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</si>
  <si>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</si>
  <si>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</si>
  <si>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</si>
  <si>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</si>
  <si>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</si>
  <si>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</si>
  <si>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</si>
  <si>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</si>
  <si>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</si>
  <si>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</si>
  <si>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</si>
  <si>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</si>
  <si>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</si>
  <si>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</si>
  <si>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</si>
  <si>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</si>
  <si>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</si>
  <si>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</si>
  <si>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</si>
  <si>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</si>
  <si>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</si>
  <si>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</si>
  <si>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</si>
  <si>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</si>
  <si>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</si>
  <si>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</si>
  <si>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</si>
  <si>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</si>
  <si>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</si>
  <si>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</si>
  <si>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</si>
  <si>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</si>
  <si>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</si>
  <si>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</si>
  <si>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</si>
  <si>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</si>
  <si>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</si>
  <si>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</si>
  <si>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</si>
  <si>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</si>
  <si>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</si>
  <si>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</si>
  <si>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</si>
  <si>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</si>
  <si>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</si>
  <si>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</si>
  <si>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</si>
  <si>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</si>
  <si>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</si>
  <si>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</si>
  <si>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</si>
  <si>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</si>
  <si>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</si>
  <si>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</si>
  <si>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</si>
  <si>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</si>
  <si>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</si>
  <si>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</si>
  <si>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</si>
  <si>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</si>
  <si>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</si>
  <si>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</si>
  <si>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</si>
  <si>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</si>
  <si>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</si>
  <si>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</si>
  <si>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</si>
  <si>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</si>
  <si>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</si>
  <si>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</si>
  <si>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</si>
  <si>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</si>
  <si>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</si>
  <si>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</si>
  <si>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</si>
  <si>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</si>
  <si>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</si>
  <si>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</si>
  <si>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</si>
  <si>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</si>
  <si>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</si>
  <si>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</si>
  <si>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</si>
  <si>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</si>
  <si>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</si>
  <si>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</si>
  <si>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</si>
  <si>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</si>
  <si>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</si>
  <si>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</si>
  <si>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</si>
  <si>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</si>
  <si>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</si>
  <si>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</si>
  <si>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</si>
  <si>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</si>
  <si>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</si>
  <si>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</si>
  <si>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</si>
  <si>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</si>
  <si>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</si>
  <si>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</si>
  <si>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</si>
  <si>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</si>
  <si>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</si>
  <si>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</si>
  <si>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</si>
  <si>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</si>
  <si>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</si>
  <si>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</si>
  <si>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</si>
  <si>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</si>
  <si>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</si>
  <si>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</si>
  <si>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</si>
  <si>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</si>
  <si>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</si>
  <si>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</si>
  <si>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</si>
  <si>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</si>
  <si>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</si>
  <si>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</si>
  <si>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</si>
  <si>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</si>
  <si>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</si>
  <si>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</si>
  <si>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</si>
  <si>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</si>
  <si>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</si>
  <si>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</si>
  <si>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</si>
  <si>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</si>
  <si>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</si>
  <si>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</si>
  <si>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</si>
  <si>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</si>
  <si>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</si>
  <si>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</si>
  <si>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</si>
  <si>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</si>
  <si>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</si>
  <si>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</si>
  <si>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</si>
  <si>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</si>
  <si>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</si>
  <si>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</si>
  <si>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</si>
  <si>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</si>
  <si>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</si>
  <si>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</si>
  <si>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</si>
  <si>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</si>
  <si>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</si>
  <si>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</si>
  <si>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</si>
  <si>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</si>
  <si>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</si>
  <si>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</si>
  <si>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</si>
  <si>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</si>
  <si>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</si>
  <si>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</si>
  <si>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</si>
  <si>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</si>
  <si>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</si>
  <si>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</si>
  <si>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</si>
  <si>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</si>
  <si>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</si>
  <si>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</si>
  <si>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</si>
  <si>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</si>
  <si>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</si>
  <si>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</si>
  <si>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</si>
  <si>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</si>
  <si>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</si>
  <si>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</si>
  <si>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</si>
  <si>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</si>
  <si>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</si>
  <si>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</si>
  <si>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</si>
  <si>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</si>
  <si>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</si>
  <si>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</si>
  <si>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</si>
  <si>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</si>
  <si>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</si>
  <si>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</si>
  <si>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</si>
  <si>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</si>
  <si>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</si>
  <si>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</si>
  <si>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</si>
  <si>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</si>
  <si>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</si>
  <si>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</si>
  <si>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</si>
  <si>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</si>
  <si>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</si>
  <si>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</si>
  <si>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</si>
  <si>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</si>
  <si>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</si>
  <si>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</si>
  <si>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</si>
  <si>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</si>
  <si>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</si>
  <si>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</si>
  <si>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</si>
  <si>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</si>
  <si>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</si>
  <si>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</si>
  <si>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</si>
  <si>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</si>
  <si>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</si>
  <si>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</si>
  <si>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</si>
  <si>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</si>
  <si>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</si>
  <si>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</si>
  <si>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</si>
  <si>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</si>
  <si>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</si>
  <si>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</si>
  <si>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</si>
  <si>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</si>
  <si>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</si>
  <si>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</si>
  <si>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</si>
  <si>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</si>
  <si>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</si>
  <si>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</si>
  <si>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</si>
  <si>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</si>
  <si>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</si>
  <si>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</si>
  <si>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</si>
  <si>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</si>
  <si>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</si>
  <si>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</si>
  <si>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</si>
  <si>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</si>
  <si>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</si>
  <si>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</si>
  <si>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</si>
  <si>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</si>
  <si>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</si>
  <si>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</si>
  <si>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</si>
  <si>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</si>
  <si>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</si>
  <si>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</si>
  <si>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</si>
  <si>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</si>
  <si>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</si>
  <si>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</si>
  <si>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</si>
  <si>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</si>
  <si>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</si>
  <si>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</si>
  <si>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</si>
  <si>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</si>
  <si>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</si>
  <si>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</si>
  <si>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</si>
  <si>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</si>
  <si>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</si>
  <si>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</si>
  <si>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</si>
  <si>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</si>
  <si>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</si>
  <si>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</si>
  <si>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</si>
  <si>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</si>
  <si>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</si>
  <si>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</si>
  <si>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</si>
  <si>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</si>
  <si>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</si>
  <si>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</si>
  <si>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</si>
  <si>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</si>
  <si>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</si>
  <si>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</si>
  <si>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</si>
  <si>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</si>
  <si>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</si>
  <si>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</si>
  <si>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</si>
  <si>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</si>
  <si>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</si>
  <si>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</si>
  <si>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</si>
  <si>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</si>
  <si>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</si>
  <si>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</si>
  <si>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</si>
  <si>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</si>
  <si>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</si>
  <si>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</si>
  <si>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</si>
  <si>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</si>
  <si>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</si>
  <si>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</si>
  <si>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</si>
  <si>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</si>
  <si>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</si>
  <si>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</si>
  <si>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</si>
  <si>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</si>
  <si>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</si>
  <si>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</si>
  <si>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</si>
  <si>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</si>
  <si>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</si>
  <si>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</si>
  <si>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</si>
  <si>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</si>
  <si>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</si>
  <si>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</si>
  <si>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</si>
  <si>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</si>
  <si>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</si>
  <si>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</si>
  <si>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</si>
  <si>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</si>
  <si>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</si>
  <si>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</si>
  <si>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</si>
  <si>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</si>
  <si>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</si>
  <si>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</si>
  <si>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</si>
  <si>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</si>
  <si>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</si>
  <si>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</si>
  <si>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</si>
  <si>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</si>
  <si>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</si>
  <si>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</si>
  <si>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</si>
  <si>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</si>
  <si>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</si>
  <si>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</si>
  <si>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</si>
  <si>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</si>
  <si>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</si>
  <si>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</si>
  <si>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</si>
  <si>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</si>
  <si>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</si>
  <si>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</si>
  <si>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</si>
  <si>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</si>
  <si>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</si>
  <si>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</si>
  <si>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</si>
  <si>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</si>
  <si>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</si>
  <si>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</si>
  <si>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</si>
  <si>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</si>
  <si>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</si>
  <si>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</si>
  <si>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</si>
  <si>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</si>
  <si>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</si>
  <si>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</si>
  <si>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</si>
  <si>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</si>
  <si>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</si>
  <si>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</si>
  <si>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</si>
  <si>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</si>
  <si>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</si>
  <si>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</si>
  <si>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</si>
  <si>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</si>
  <si>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</si>
  <si>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</si>
  <si>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</si>
  <si>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</si>
  <si>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</si>
  <si>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</si>
  <si>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</si>
  <si>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</si>
  <si>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</si>
  <si>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</si>
  <si>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</si>
  <si>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</si>
  <si>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</si>
  <si>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</si>
  <si>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</si>
  <si>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</si>
  <si>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</si>
  <si>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</si>
  <si>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</si>
  <si>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</si>
  <si>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</si>
  <si>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</si>
  <si>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</si>
  <si>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</si>
  <si>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</si>
  <si>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</si>
  <si>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</si>
  <si>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</si>
  <si>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</si>
  <si>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</si>
  <si>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</si>
  <si>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</si>
  <si>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</si>
  <si>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</si>
  <si>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</si>
  <si>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</si>
  <si>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</si>
  <si>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</si>
  <si>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</si>
  <si>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</si>
  <si>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</si>
  <si>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</si>
  <si>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</si>
  <si>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</si>
  <si>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</si>
  <si>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</si>
  <si>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</si>
  <si>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</si>
  <si>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</si>
  <si>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</si>
  <si>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</si>
  <si>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</si>
  <si>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</si>
  <si>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</si>
  <si>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</si>
  <si>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</si>
  <si>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</si>
  <si>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</si>
  <si>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</si>
  <si>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</si>
  <si>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</si>
  <si>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</si>
  <si>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</si>
  <si>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</si>
  <si>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</si>
  <si>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</si>
  <si>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</si>
  <si>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</si>
  <si>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</si>
  <si>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</si>
  <si>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</si>
  <si>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</si>
  <si>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</si>
  <si>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</si>
  <si>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</si>
  <si>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</si>
  <si>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</si>
  <si>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</si>
  <si>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</si>
  <si>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</si>
  <si>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</si>
  <si>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</si>
  <si>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</si>
  <si>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</si>
  <si>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</si>
  <si>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</si>
  <si>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</si>
  <si>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</si>
  <si>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</si>
  <si>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</si>
  <si>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</si>
  <si>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</si>
  <si>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</si>
  <si>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</si>
  <si>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</si>
  <si>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</si>
  <si>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</si>
  <si>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</si>
  <si>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</si>
  <si>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</si>
  <si>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</si>
  <si>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</si>
  <si>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</si>
  <si>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</si>
  <si>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</si>
  <si>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</si>
  <si>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</si>
  <si>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</si>
  <si>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</si>
  <si>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</si>
  <si>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</si>
  <si>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</si>
  <si>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</si>
  <si>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</si>
  <si>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</si>
  <si>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</si>
  <si>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</si>
  <si>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</si>
  <si>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</si>
  <si>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</si>
  <si>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</si>
  <si>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</si>
  <si>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</si>
  <si>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</si>
  <si>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</si>
  <si>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</si>
  <si>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</si>
  <si>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</si>
  <si>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</si>
  <si>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</si>
  <si>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</si>
  <si>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</si>
  <si>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</si>
  <si>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</si>
  <si>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</si>
  <si>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</si>
  <si>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</si>
  <si>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</si>
  <si>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</si>
  <si>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</si>
  <si>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</si>
  <si>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</si>
  <si>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</si>
  <si>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</si>
  <si>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</si>
  <si>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</si>
  <si>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</si>
  <si>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</si>
  <si>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</si>
  <si>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</si>
  <si>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</si>
  <si>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</si>
  <si>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</si>
  <si>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</si>
  <si>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</si>
  <si>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</si>
  <si>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</si>
  <si>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</si>
  <si>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</si>
  <si>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</si>
  <si>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</si>
  <si>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</si>
  <si>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</si>
  <si>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</si>
  <si>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</si>
  <si>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</si>
  <si>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</si>
  <si>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</si>
  <si>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</si>
  <si>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</si>
  <si>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</si>
  <si>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</si>
  <si>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</si>
  <si>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</si>
  <si>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</si>
  <si>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</si>
  <si>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</si>
  <si>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</si>
  <si>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</si>
  <si>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</si>
  <si>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</si>
  <si>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</si>
  <si>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</si>
  <si>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</si>
  <si>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</si>
  <si>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</si>
  <si>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</si>
  <si>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</si>
  <si>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</si>
  <si>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</si>
  <si>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</si>
  <si>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</si>
  <si>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</si>
  <si>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</si>
  <si>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</si>
  <si>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</si>
  <si>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</si>
  <si>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</si>
  <si>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</si>
  <si>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</si>
  <si>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</si>
  <si>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</si>
  <si>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</si>
  <si>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</si>
  <si>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</si>
  <si>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</si>
  <si>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</si>
  <si>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</si>
  <si>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</si>
  <si>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</si>
  <si>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</si>
  <si>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</si>
  <si>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</si>
  <si>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</si>
  <si>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</si>
  <si>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</si>
  <si>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</si>
  <si>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</si>
  <si>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</si>
  <si>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</si>
  <si>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</si>
  <si>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</si>
  <si>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</si>
  <si>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</si>
  <si>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</si>
  <si>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</si>
  <si>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</si>
  <si>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</si>
  <si>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</si>
  <si>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</si>
  <si>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</si>
  <si>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</si>
  <si>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</si>
  <si>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</si>
  <si>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</si>
  <si>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</si>
  <si>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</si>
  <si>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</si>
  <si>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</si>
  <si>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</si>
  <si>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</si>
  <si>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</si>
  <si>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</si>
  <si>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</si>
  <si>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</si>
  <si>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</si>
  <si>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</si>
  <si>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</si>
  <si>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</si>
  <si>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</si>
  <si>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</si>
  <si>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</si>
  <si>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</si>
  <si>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</si>
  <si>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</si>
  <si>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</si>
  <si>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</si>
  <si>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</si>
  <si>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</si>
  <si>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</si>
  <si>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</si>
  <si>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</si>
  <si>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</si>
  <si>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</si>
  <si>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</si>
  <si>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</si>
  <si>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</si>
  <si>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</si>
  <si>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</si>
  <si>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</si>
  <si>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</si>
  <si>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</si>
  <si>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</si>
  <si>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</si>
  <si>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</si>
  <si>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</si>
  <si>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</si>
  <si>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</si>
  <si>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</si>
  <si>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</si>
  <si>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</si>
  <si>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</si>
  <si>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</si>
  <si>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</si>
  <si>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</si>
  <si>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</si>
  <si>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</si>
  <si>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</si>
  <si>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</si>
  <si>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</si>
  <si>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</si>
  <si>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</si>
  <si>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</si>
  <si>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</si>
  <si>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</si>
  <si>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</si>
  <si>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</si>
  <si>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</si>
  <si>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</si>
  <si>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</si>
  <si>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</si>
  <si>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</si>
  <si>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</si>
  <si>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</si>
  <si>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</si>
  <si>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</si>
  <si>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</si>
  <si>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</si>
  <si>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</si>
  <si>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</si>
  <si>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</si>
  <si>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</si>
  <si>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</si>
  <si>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</si>
  <si>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</si>
  <si>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</si>
  <si>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</si>
  <si>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</si>
  <si>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</si>
  <si>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</si>
  <si>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</si>
  <si>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</si>
  <si>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</si>
  <si>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</si>
  <si>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</si>
  <si>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</si>
  <si>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</si>
  <si>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</si>
  <si>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</si>
  <si>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</si>
  <si>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</si>
  <si>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</si>
  <si>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</si>
  <si>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</si>
  <si>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</si>
  <si>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</si>
  <si>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</si>
  <si>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</si>
  <si>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</si>
  <si>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</si>
  <si>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</si>
  <si>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</si>
  <si>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</si>
  <si>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</si>
  <si>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</si>
  <si>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</si>
  <si>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</si>
  <si>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</si>
  <si>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</si>
  <si>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</si>
  <si>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</si>
  <si>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</si>
  <si>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</si>
  <si>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</si>
  <si>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</si>
  <si>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</si>
  <si>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</si>
  <si>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</si>
  <si>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</si>
  <si>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</si>
  <si>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</si>
  <si>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</si>
  <si>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</si>
  <si>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</si>
  <si>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</si>
  <si>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</si>
  <si>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</si>
  <si>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</si>
  <si>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</si>
  <si>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</si>
  <si>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</si>
  <si>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</si>
  <si>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</si>
  <si>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</si>
  <si>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</si>
  <si>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</si>
  <si>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</si>
  <si>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</si>
  <si>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</si>
  <si>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</si>
  <si>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</si>
  <si>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</si>
  <si>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</si>
  <si>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</si>
  <si>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</si>
  <si>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</si>
  <si>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</si>
  <si>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</si>
  <si>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</si>
  <si>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</si>
  <si>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</si>
  <si>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</si>
  <si>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</si>
  <si>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</si>
  <si>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</si>
  <si>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</si>
  <si>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</si>
  <si>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</si>
  <si>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</si>
  <si>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</si>
  <si>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</si>
  <si>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</si>
  <si>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</si>
  <si>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</si>
  <si>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</si>
  <si>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</si>
  <si>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</si>
  <si>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</si>
  <si>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</si>
  <si>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</si>
  <si>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</si>
  <si>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</si>
  <si>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</si>
  <si>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</si>
  <si>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</si>
  <si>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</si>
  <si>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</si>
  <si>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</si>
  <si>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</si>
  <si>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</si>
  <si>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</si>
  <si>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</si>
  <si>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</si>
  <si>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</si>
  <si>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</si>
  <si>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</si>
  <si>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</si>
  <si>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</si>
  <si>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</si>
  <si>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</si>
  <si>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</si>
  <si>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</si>
  <si>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</si>
  <si>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</si>
  <si>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</si>
  <si>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</si>
  <si>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</si>
  <si>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</si>
  <si>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</si>
  <si>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</si>
  <si>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</si>
  <si>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</si>
  <si>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</si>
  <si>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</si>
  <si>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</si>
  <si>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</si>
  <si>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</si>
  <si>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</si>
  <si>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</si>
  <si>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</si>
  <si>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</si>
  <si>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</si>
  <si>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</si>
  <si>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</si>
  <si>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</si>
  <si>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</si>
  <si>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</si>
  <si>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</si>
  <si>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</si>
  <si>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</si>
  <si>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</si>
  <si>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</si>
  <si>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</si>
  <si>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</si>
  <si>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</si>
  <si>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</si>
  <si>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</si>
  <si>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</si>
  <si>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</si>
  <si>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</si>
  <si>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</si>
  <si>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</si>
  <si>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</si>
  <si>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</si>
  <si>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</si>
  <si>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</si>
  <si>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</si>
  <si>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</si>
  <si>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</si>
  <si>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</si>
  <si>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</si>
  <si>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</si>
  <si>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</si>
  <si>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</si>
  <si>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</si>
  <si>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</si>
  <si>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</si>
  <si>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</si>
  <si>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</si>
  <si>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</si>
  <si>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</si>
  <si>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</si>
  <si>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</si>
  <si>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</si>
  <si>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</si>
  <si>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</si>
  <si>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</si>
  <si>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</si>
  <si>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</si>
  <si>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</si>
  <si>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</si>
  <si>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</si>
  <si>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</si>
  <si>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</si>
  <si>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</si>
  <si>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</si>
  <si>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</si>
  <si>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</si>
  <si>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</si>
  <si>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</si>
  <si>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</si>
  <si>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</si>
  <si>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</si>
  <si>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</si>
  <si>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</si>
  <si>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</si>
  <si>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</si>
  <si>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</si>
  <si>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</si>
  <si>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</si>
  <si>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</si>
  <si>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</si>
  <si>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</si>
  <si>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</si>
  <si>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</si>
  <si>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</si>
  <si>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</si>
  <si>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</si>
  <si>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</si>
  <si>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</si>
  <si>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</si>
  <si>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</si>
  <si>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</si>
  <si>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</si>
  <si>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</si>
  <si>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</si>
  <si>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</si>
  <si>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</si>
  <si>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</si>
  <si>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</si>
  <si>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</si>
  <si>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</si>
  <si>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</si>
  <si>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</si>
  <si>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</si>
  <si>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</si>
  <si>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</si>
  <si>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</si>
  <si>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</si>
  <si>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</si>
  <si>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</si>
  <si>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</si>
  <si>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</si>
  <si>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</si>
  <si>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</si>
  <si>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</si>
  <si>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</si>
  <si>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</si>
  <si>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</si>
  <si>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</si>
  <si>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</si>
  <si>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</si>
  <si>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</si>
  <si>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</si>
  <si>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</si>
  <si>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</si>
  <si>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</si>
  <si>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</si>
  <si>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</si>
  <si>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</si>
  <si>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</si>
  <si>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</si>
  <si>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</si>
  <si>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</si>
  <si>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</si>
  <si>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</si>
  <si>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</si>
  <si>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</si>
  <si>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</si>
  <si>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</si>
  <si>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</si>
  <si>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</si>
  <si>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</si>
  <si>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</si>
  <si>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</si>
  <si>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</si>
  <si>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</si>
  <si>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</si>
  <si>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</si>
  <si>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</si>
  <si>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</si>
  <si>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</si>
  <si>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</si>
  <si>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</si>
  <si>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</si>
  <si>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</si>
  <si>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</si>
  <si>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</si>
  <si>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</si>
  <si>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</si>
  <si>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</si>
  <si>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</si>
  <si>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</si>
  <si>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</si>
  <si>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</si>
  <si>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</si>
  <si>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</si>
  <si>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</si>
  <si>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</si>
  <si>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</si>
  <si>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</si>
  <si>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</si>
  <si>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</si>
  <si>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</si>
  <si>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</si>
  <si>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</si>
  <si>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</si>
  <si>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</si>
  <si>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</si>
  <si>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</si>
  <si>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</si>
  <si>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</si>
  <si>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</si>
  <si>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</si>
  <si>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</si>
  <si>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</si>
  <si>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</si>
  <si>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</si>
  <si>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</si>
  <si>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</si>
  <si>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</si>
  <si>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</si>
  <si>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</si>
  <si>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</si>
  <si>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</si>
  <si>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</si>
  <si>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</si>
  <si>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</si>
  <si>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</si>
  <si>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</si>
  <si>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</si>
  <si>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</si>
  <si>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</si>
  <si>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</si>
  <si>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</si>
  <si>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</si>
  <si>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</si>
  <si>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</si>
  <si>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</si>
  <si>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</si>
  <si>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</si>
  <si>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</si>
  <si>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</si>
  <si>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</si>
  <si>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</si>
  <si>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</si>
  <si>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</si>
  <si>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</si>
  <si>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</si>
  <si>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</si>
  <si>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</si>
  <si>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</si>
  <si>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</si>
  <si>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</si>
  <si>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</si>
  <si>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</si>
  <si>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</si>
  <si>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</si>
  <si>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</si>
  <si>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</si>
  <si>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</si>
  <si>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</si>
  <si>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</si>
  <si>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</si>
  <si>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</si>
  <si>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</si>
  <si>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</si>
  <si>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</si>
  <si>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</si>
  <si>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</si>
  <si>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</si>
  <si>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</si>
  <si>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</si>
  <si>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</si>
  <si>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</si>
  <si>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</si>
  <si>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</si>
  <si>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</si>
  <si>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</si>
  <si>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</si>
  <si>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</si>
  <si>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</si>
  <si>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</si>
  <si>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</si>
  <si>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</si>
  <si>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</si>
  <si>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</si>
  <si>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</si>
  <si>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</si>
  <si>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</si>
  <si>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</si>
  <si>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</si>
  <si>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</si>
  <si>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</si>
  <si>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</si>
  <si>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</si>
  <si>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</si>
  <si>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</si>
  <si>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</si>
  <si>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</si>
  <si>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</si>
  <si>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</si>
  <si>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</si>
  <si>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</si>
  <si>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</si>
  <si>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</si>
  <si>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</si>
  <si>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</si>
  <si>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</si>
  <si>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</si>
  <si>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</si>
  <si>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</si>
  <si>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</si>
  <si>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</si>
  <si>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</si>
  <si>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</si>
  <si>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</si>
  <si>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</si>
  <si>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</si>
  <si>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</si>
  <si>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</si>
  <si>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</si>
  <si>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</si>
  <si>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</si>
  <si>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</si>
  <si>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</si>
  <si>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</si>
  <si>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</si>
  <si>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</si>
  <si>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</si>
  <si>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</si>
  <si>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</si>
  <si>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</si>
  <si>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</si>
  <si>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</si>
  <si>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</si>
  <si>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</si>
  <si>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</si>
  <si>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</si>
  <si>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</si>
  <si>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</si>
  <si>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</si>
  <si>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</si>
  <si>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</si>
  <si>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</si>
  <si>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</si>
  <si>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</si>
  <si>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</si>
  <si>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</si>
  <si>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</si>
  <si>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</si>
  <si>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</si>
  <si>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</si>
  <si>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</si>
  <si>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</si>
  <si>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</si>
  <si>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</si>
  <si>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</si>
  <si>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</si>
  <si>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</si>
  <si>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</si>
  <si>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</si>
  <si>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</si>
  <si>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</si>
  <si>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</si>
  <si>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</si>
  <si>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</si>
  <si>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</si>
  <si>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</si>
  <si>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</si>
  <si>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</si>
  <si>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</si>
  <si>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</si>
  <si>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</si>
  <si>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</si>
  <si>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</si>
  <si>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</si>
  <si>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</si>
  <si>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</si>
  <si>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</si>
  <si>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</si>
  <si>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</si>
  <si>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</si>
  <si>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</si>
  <si>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</si>
  <si>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</si>
  <si>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</si>
  <si>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</si>
  <si>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</si>
  <si>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</si>
  <si>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</si>
  <si>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</si>
  <si>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</si>
  <si>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</si>
  <si>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</si>
  <si>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</si>
  <si>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</si>
  <si>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</si>
  <si>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</si>
  <si>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</si>
  <si>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</si>
  <si>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</si>
  <si>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</si>
  <si>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</si>
  <si>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</si>
  <si>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</si>
  <si>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</si>
  <si>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</si>
  <si>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</si>
  <si>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</si>
  <si>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</si>
  <si>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</si>
  <si>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</si>
  <si>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</si>
  <si>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</si>
  <si>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</si>
  <si>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</si>
  <si>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</si>
  <si>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</si>
  <si>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</si>
  <si>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</si>
  <si>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</si>
  <si>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</si>
  <si>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</si>
  <si>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</si>
  <si>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</si>
  <si>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</si>
  <si>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</si>
  <si>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</si>
  <si>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</si>
  <si>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</si>
  <si>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</si>
  <si>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</si>
  <si>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</si>
  <si>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</si>
  <si>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</si>
  <si>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</si>
  <si>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</si>
  <si>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</si>
  <si>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</si>
  <si>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</si>
  <si>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</si>
  <si>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</si>
  <si>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</si>
  <si>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</si>
  <si>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</si>
  <si>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</si>
  <si>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</si>
  <si>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</si>
  <si>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</si>
  <si>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</si>
  <si>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</si>
  <si>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</si>
  <si>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</si>
  <si>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</si>
  <si>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</si>
  <si>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</si>
  <si>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</si>
  <si>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</si>
  <si>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</si>
  <si>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</si>
  <si>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</si>
  <si>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</si>
  <si>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</si>
  <si>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</si>
  <si>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</si>
  <si>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</si>
  <si>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</si>
  <si>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</si>
  <si>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</si>
  <si>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</si>
  <si>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</si>
  <si>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</si>
  <si>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</si>
  <si>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</si>
  <si>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</si>
  <si>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</si>
  <si>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</si>
  <si>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</si>
  <si>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</si>
  <si>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</si>
  <si>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</si>
  <si>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</si>
  <si>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</si>
  <si>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</si>
  <si>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</si>
  <si>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</si>
  <si>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</si>
  <si>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</si>
  <si>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</si>
  <si>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</si>
  <si>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</si>
  <si>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</si>
  <si>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</si>
  <si>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</si>
  <si>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</si>
  <si>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</si>
  <si>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</si>
  <si>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</si>
  <si>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</si>
  <si>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</si>
  <si>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</si>
  <si>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</si>
  <si>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</si>
  <si>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</si>
  <si>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</si>
  <si>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</si>
  <si>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</si>
  <si>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</si>
  <si>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</si>
  <si>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</si>
  <si>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</si>
  <si>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</si>
  <si>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</si>
  <si>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</si>
  <si>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</si>
  <si>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</si>
  <si>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</si>
  <si>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</si>
  <si>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</si>
  <si>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</si>
  <si>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</si>
  <si>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</si>
  <si>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</si>
  <si>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</si>
  <si>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</si>
  <si>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</si>
  <si>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</si>
  <si>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</si>
  <si>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</si>
  <si>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</si>
  <si>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</si>
  <si>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</si>
  <si>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</si>
  <si>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</si>
  <si>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</si>
  <si>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</si>
  <si>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</si>
  <si>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</si>
  <si>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</si>
  <si>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</si>
  <si>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</si>
  <si>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</si>
  <si>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</si>
  <si>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</si>
  <si>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</si>
  <si>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</si>
  <si>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</si>
  <si>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</si>
  <si>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</si>
  <si>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</si>
  <si>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</si>
  <si>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</si>
  <si>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</si>
  <si>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</si>
  <si>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</si>
  <si>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</si>
  <si>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</si>
  <si>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</si>
  <si>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</si>
  <si>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</si>
  <si>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</si>
  <si>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</si>
  <si>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</si>
  <si>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</si>
  <si>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</si>
  <si>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</si>
  <si>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</si>
  <si>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</si>
  <si>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</si>
  <si>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</si>
  <si>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</si>
  <si>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</si>
  <si>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</si>
  <si>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</si>
  <si>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</si>
  <si>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</si>
  <si>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</si>
  <si>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</si>
  <si>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</si>
  <si>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</si>
  <si>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</si>
  <si>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</si>
  <si>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</si>
  <si>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</si>
  <si>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</si>
  <si>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</si>
  <si>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</si>
  <si>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</si>
  <si>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</si>
  <si>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</si>
  <si>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</si>
  <si>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</si>
  <si>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</si>
  <si>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</si>
  <si>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</si>
  <si>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</si>
  <si>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</si>
  <si>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</si>
  <si>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</si>
  <si>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</si>
  <si>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</si>
  <si>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</si>
  <si>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</si>
  <si>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</si>
  <si>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</si>
  <si>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</si>
  <si>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</si>
  <si>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</si>
  <si>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</si>
  <si>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</si>
  <si>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</si>
  <si>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</si>
  <si>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</si>
  <si>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</si>
  <si>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</si>
  <si>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</si>
  <si>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</si>
  <si>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</si>
  <si>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</si>
  <si>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</si>
  <si>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</si>
  <si>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</si>
  <si>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</si>
  <si>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</si>
  <si>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</si>
  <si>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</si>
  <si>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</si>
  <si>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</si>
  <si>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</si>
  <si>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</si>
  <si>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</si>
  <si>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</si>
  <si>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</si>
  <si>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</si>
  <si>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</si>
  <si>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</si>
  <si>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</si>
  <si>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</si>
  <si>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</si>
  <si>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</si>
  <si>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</si>
  <si>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</si>
  <si>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</si>
  <si>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</si>
  <si>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</si>
  <si>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</si>
  <si>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</si>
  <si>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</si>
  <si>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</si>
  <si>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</si>
  <si>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</si>
  <si>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</si>
  <si>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</si>
  <si>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</si>
  <si>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</si>
  <si>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</si>
  <si>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</si>
  <si>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</si>
  <si>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</si>
  <si>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</si>
  <si>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</si>
  <si>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</si>
  <si>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</si>
  <si>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</si>
  <si>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</si>
  <si>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</si>
  <si>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</si>
  <si>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</si>
  <si>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</si>
  <si>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</si>
  <si>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</si>
  <si>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</si>
  <si>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</si>
  <si>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</si>
  <si>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</si>
  <si>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</si>
  <si>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</si>
  <si>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</si>
  <si>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</si>
  <si>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</si>
  <si>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</si>
  <si>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</si>
  <si>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</si>
  <si>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</si>
  <si>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</si>
  <si>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</si>
  <si>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</si>
  <si>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</si>
  <si>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</si>
  <si>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</si>
  <si>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</si>
  <si>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</si>
  <si>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</si>
  <si>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</si>
  <si>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</si>
  <si>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</si>
  <si>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</si>
  <si>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</si>
  <si>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</si>
  <si>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</si>
  <si>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</si>
  <si>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</si>
  <si>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</si>
  <si>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</si>
  <si>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</si>
  <si>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</si>
  <si>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</si>
  <si>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</si>
  <si>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</si>
  <si>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</si>
  <si>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</si>
  <si>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</si>
  <si>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</si>
  <si>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</si>
  <si>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</si>
  <si>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</si>
  <si>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</si>
  <si>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</si>
  <si>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</si>
  <si>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</si>
  <si>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</si>
  <si>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</si>
  <si>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</si>
  <si>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</si>
  <si>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</si>
  <si>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</si>
  <si>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</si>
  <si>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</si>
  <si>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</si>
  <si>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</si>
  <si>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</si>
  <si>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</si>
  <si>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</si>
  <si>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</si>
  <si>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</si>
  <si>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</si>
  <si>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</si>
  <si>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</si>
  <si>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</si>
  <si>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</si>
  <si>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</si>
  <si>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</si>
  <si>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</si>
  <si>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</si>
  <si>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</si>
  <si>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</si>
  <si>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</si>
  <si>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</si>
  <si>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</si>
  <si>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</si>
  <si>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</si>
  <si>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</si>
  <si>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</si>
  <si>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</si>
  <si>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</si>
  <si>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</si>
  <si>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</si>
  <si>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</si>
  <si>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</si>
  <si>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</si>
  <si>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</si>
  <si>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</si>
  <si>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</si>
  <si>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</si>
  <si>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</si>
  <si>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</si>
  <si>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</si>
  <si>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</si>
  <si>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</si>
  <si>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</si>
  <si>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</si>
  <si>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</si>
  <si>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</si>
  <si>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</si>
  <si>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</si>
  <si>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</si>
  <si>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</si>
  <si>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</si>
  <si>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</si>
  <si>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</si>
  <si>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</si>
  <si>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</si>
  <si>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</si>
  <si>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</si>
  <si>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</si>
  <si>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</si>
  <si>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</si>
  <si>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</si>
  <si>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</si>
  <si>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</si>
  <si>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</si>
  <si>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</si>
  <si>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</si>
  <si>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</si>
  <si>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</si>
  <si>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</si>
  <si>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</si>
  <si>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</si>
  <si>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</si>
  <si>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</si>
  <si>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</si>
  <si>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</si>
  <si>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</si>
  <si>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</si>
  <si>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</si>
  <si>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</si>
  <si>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</si>
  <si>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</si>
  <si>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</si>
  <si>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</si>
  <si>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</si>
  <si>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</si>
  <si>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</si>
  <si>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</si>
  <si>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</si>
  <si>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</si>
  <si>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</si>
  <si>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</si>
  <si>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</si>
  <si>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</si>
  <si>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</si>
  <si>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</si>
  <si>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</si>
  <si>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</si>
  <si>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</si>
  <si>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</si>
  <si>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</si>
  <si>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</si>
  <si>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</si>
  <si>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</si>
  <si>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</si>
  <si>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</si>
  <si>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</si>
  <si>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</si>
  <si>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</si>
  <si>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</si>
  <si>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</si>
  <si>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</si>
  <si>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</si>
  <si>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</si>
  <si>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</si>
  <si>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</si>
  <si>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</si>
  <si>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</si>
  <si>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</si>
  <si>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</si>
  <si>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</si>
  <si>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</si>
  <si>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</si>
  <si>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</si>
  <si>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</si>
  <si>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</si>
  <si>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</si>
  <si>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</si>
  <si>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</si>
  <si>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</si>
  <si>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</si>
  <si>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</si>
  <si>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</si>
  <si>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</si>
  <si>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</si>
  <si>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</si>
  <si>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</si>
  <si>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</si>
  <si>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</si>
  <si>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</si>
  <si>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</si>
  <si>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</si>
  <si>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</si>
  <si>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</si>
  <si>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</si>
  <si>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</si>
  <si>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</si>
  <si>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</si>
  <si>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</si>
  <si>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</si>
  <si>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</si>
  <si>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</si>
  <si>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</si>
  <si>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</si>
  <si>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</si>
  <si>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</si>
  <si>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</si>
  <si>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</si>
  <si>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</si>
  <si>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</si>
  <si>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</si>
  <si>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</si>
  <si>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</si>
  <si>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</si>
  <si>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</si>
  <si>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</si>
  <si>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</si>
  <si>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</si>
  <si>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</si>
  <si>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</si>
  <si>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</si>
  <si>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</si>
  <si>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</si>
  <si>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</si>
  <si>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</si>
  <si>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</si>
  <si>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</si>
  <si>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</si>
  <si>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</si>
  <si>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</si>
  <si>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</si>
  <si>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</si>
  <si>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</si>
  <si>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</si>
  <si>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</si>
  <si>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</si>
  <si>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</si>
  <si>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</si>
  <si>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</si>
  <si>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</si>
  <si>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</si>
  <si>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</si>
  <si>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</si>
  <si>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</si>
  <si>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</si>
  <si>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</si>
  <si>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</si>
  <si>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</si>
  <si>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</si>
  <si>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</si>
  <si>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</si>
  <si>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</si>
  <si>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</si>
  <si>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</si>
  <si>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</si>
  <si>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</si>
  <si>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</si>
  <si>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</si>
  <si>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</si>
  <si>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</si>
  <si>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</si>
  <si>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</si>
  <si>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</si>
  <si>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</si>
  <si>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</si>
  <si>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</si>
  <si>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</si>
  <si>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</si>
  <si>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</si>
  <si>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</si>
  <si>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</si>
  <si>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</si>
  <si>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</si>
  <si>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</si>
  <si>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</si>
  <si>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</si>
  <si>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</si>
  <si>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</si>
  <si>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</si>
  <si>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</si>
  <si>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</si>
  <si>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</si>
  <si>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</si>
  <si>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</si>
  <si>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</si>
  <si>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</si>
  <si>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</si>
  <si>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</si>
  <si>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</si>
  <si>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</si>
  <si>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</si>
  <si>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</si>
  <si>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</si>
  <si>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</si>
  <si>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</si>
  <si>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</si>
  <si>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</si>
  <si>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</si>
  <si>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</si>
  <si>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</si>
  <si>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</si>
  <si>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</si>
  <si>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</si>
  <si>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</si>
  <si>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</si>
  <si>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</si>
  <si>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</si>
  <si>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</si>
  <si>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</si>
  <si>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</si>
  <si>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</si>
  <si>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</si>
  <si>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</si>
  <si>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</si>
  <si>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</si>
  <si>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</si>
  <si>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</si>
  <si>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</si>
  <si>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</si>
  <si>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</si>
  <si>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</si>
  <si>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</si>
  <si>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</si>
  <si>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</si>
  <si>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</si>
  <si>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</si>
  <si>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</si>
  <si>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</si>
  <si>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</si>
  <si>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</si>
  <si>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</si>
  <si>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</si>
  <si>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</si>
  <si>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</si>
  <si>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</si>
  <si>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</si>
  <si>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</si>
  <si>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</si>
  <si>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</si>
  <si>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</si>
  <si>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</si>
  <si>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</si>
  <si>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</si>
  <si>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</si>
  <si>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</si>
  <si>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</si>
  <si>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</si>
  <si>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</si>
  <si>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</si>
  <si>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</si>
  <si>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</si>
  <si>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</si>
  <si>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</si>
  <si>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</si>
  <si>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</si>
  <si>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</si>
  <si>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</si>
  <si>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</si>
  <si>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</si>
  <si>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</si>
  <si>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</si>
  <si>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</si>
  <si>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</si>
  <si>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</si>
  <si>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</si>
  <si>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</si>
  <si>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</si>
  <si>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</si>
  <si>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</si>
  <si>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</si>
  <si>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</si>
  <si>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</si>
  <si>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</si>
  <si>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</si>
  <si>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</si>
  <si>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</si>
  <si>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</si>
  <si>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</si>
  <si>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</si>
  <si>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</si>
  <si>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</si>
  <si>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</si>
  <si>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</si>
  <si>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</si>
  <si>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</si>
  <si>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</si>
  <si>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</si>
  <si>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</si>
  <si>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</si>
  <si>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</si>
  <si>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</si>
  <si>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</si>
  <si>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</si>
  <si>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</si>
  <si>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</si>
  <si>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</si>
  <si>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</si>
  <si>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</si>
  <si>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</si>
  <si>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</si>
  <si>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</si>
  <si>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</si>
  <si>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</si>
  <si>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</si>
  <si>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</si>
  <si>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</si>
  <si>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</si>
  <si>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</si>
  <si>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</si>
  <si>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</si>
  <si>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</si>
  <si>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</si>
  <si>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</si>
  <si>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</si>
  <si>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</si>
  <si>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</si>
  <si>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</si>
  <si>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</si>
  <si>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</si>
  <si>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</si>
  <si>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</si>
  <si>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</si>
  <si>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</si>
  <si>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</si>
  <si>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</si>
  <si>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</si>
  <si>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</si>
  <si>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</si>
  <si>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</si>
  <si>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</si>
  <si>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</si>
  <si>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</si>
  <si>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</si>
  <si>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</si>
  <si>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</si>
  <si>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</si>
  <si>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</si>
  <si>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</si>
  <si>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</si>
  <si>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</si>
  <si>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</si>
  <si>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</si>
  <si>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</si>
  <si>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</si>
  <si>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</si>
  <si>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</si>
  <si>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</si>
  <si>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</si>
  <si>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</si>
  <si>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</si>
  <si>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</si>
  <si>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</si>
  <si>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</si>
  <si>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</si>
  <si>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</si>
  <si>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</si>
  <si>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</si>
  <si>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</si>
  <si>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</si>
  <si>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</si>
  <si>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</si>
  <si>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</si>
  <si>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</si>
  <si>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</si>
  <si>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</si>
  <si>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</si>
  <si>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</si>
  <si>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</si>
  <si>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</si>
  <si>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</si>
  <si>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</si>
  <si>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</si>
  <si>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</si>
  <si>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</si>
  <si>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</si>
  <si>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</si>
  <si>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</si>
  <si>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</si>
  <si>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</si>
  <si>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</si>
  <si>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</si>
  <si>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</si>
  <si>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</si>
  <si>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</si>
  <si>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</si>
  <si>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</si>
  <si>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</si>
  <si>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</si>
  <si>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</si>
  <si>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</si>
  <si>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</si>
  <si>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</si>
  <si>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</si>
  <si>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</si>
  <si>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</si>
  <si>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</si>
  <si>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</si>
  <si>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</si>
  <si>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</si>
  <si>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</si>
  <si>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</si>
  <si>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</si>
  <si>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</si>
  <si>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</si>
  <si>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</si>
  <si>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</si>
  <si>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</si>
  <si>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</si>
  <si>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</si>
  <si>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</si>
  <si>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</si>
  <si>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</si>
  <si>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</si>
  <si>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</si>
  <si>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</si>
  <si>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</si>
  <si>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</si>
  <si>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</si>
  <si>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</si>
  <si>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</si>
  <si>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</si>
  <si>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</si>
  <si>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</si>
  <si>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</si>
  <si>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</si>
  <si>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</si>
  <si>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</si>
  <si>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</si>
  <si>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</si>
  <si>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</si>
  <si>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</si>
  <si>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</si>
  <si>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</si>
  <si>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</si>
  <si>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</si>
  <si>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</si>
  <si>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</si>
  <si>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</si>
  <si>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</si>
  <si>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</si>
  <si>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</si>
  <si>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</si>
  <si>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</si>
  <si>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</si>
  <si>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</si>
  <si>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</si>
  <si>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</si>
  <si>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</si>
  <si>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</si>
  <si>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</si>
  <si>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</si>
  <si>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</si>
  <si>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</si>
  <si>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</si>
  <si>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</si>
  <si>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</si>
  <si>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</si>
  <si>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</si>
  <si>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</si>
  <si>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</si>
  <si>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</si>
  <si>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</si>
  <si>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</si>
  <si>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</si>
  <si>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</si>
  <si>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</si>
  <si>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</si>
  <si>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</si>
  <si>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</si>
  <si>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</si>
  <si>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</si>
  <si>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</si>
  <si>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</si>
  <si>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</si>
  <si>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</si>
  <si>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</si>
  <si>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</si>
  <si>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</si>
  <si>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</si>
  <si>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</si>
  <si>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</si>
  <si>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</si>
  <si>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</si>
  <si>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</si>
  <si>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</si>
  <si>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</si>
  <si>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</si>
  <si>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</si>
  <si>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</si>
  <si>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</si>
  <si>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</si>
  <si>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</si>
  <si>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</si>
  <si>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</si>
  <si>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</si>
  <si>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</si>
  <si>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</si>
  <si>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</si>
  <si>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</si>
  <si>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</si>
  <si>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</si>
  <si>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</si>
  <si>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</si>
  <si>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</si>
  <si>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</si>
  <si>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</si>
  <si>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</si>
  <si>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</si>
  <si>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</si>
  <si>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</si>
  <si>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</si>
  <si>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</si>
  <si>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</si>
  <si>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</si>
  <si>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</si>
  <si>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</si>
  <si>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</si>
  <si>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</si>
  <si>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</si>
  <si>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</si>
  <si>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</si>
  <si>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</si>
  <si>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</si>
  <si>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</si>
  <si>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</si>
  <si>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</si>
  <si>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</si>
  <si>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</si>
  <si>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</si>
  <si>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</si>
  <si>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</si>
  <si>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</si>
  <si>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</si>
  <si>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</si>
  <si>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</si>
  <si>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</si>
  <si>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</si>
  <si>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</si>
  <si>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</si>
  <si>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</si>
  <si>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</si>
  <si>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</si>
  <si>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</si>
  <si>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</si>
  <si>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</si>
  <si>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</si>
  <si>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</si>
  <si>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</si>
  <si>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</si>
  <si>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</si>
  <si>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</si>
  <si>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</si>
  <si>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</si>
  <si>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</si>
  <si>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</si>
  <si>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</si>
  <si>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</si>
  <si>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</si>
  <si>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</si>
  <si>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</si>
  <si>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</si>
  <si>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</si>
  <si>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</si>
  <si>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</si>
  <si>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</si>
  <si>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</si>
  <si>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</si>
  <si>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</si>
  <si>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</si>
  <si>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</si>
  <si>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</si>
  <si>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</si>
  <si>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</si>
  <si>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</si>
  <si>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</si>
  <si>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</si>
  <si>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</si>
  <si>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</si>
  <si>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</si>
  <si>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</si>
  <si>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</si>
  <si>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</si>
  <si>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</si>
  <si>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</si>
  <si>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</si>
  <si>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</si>
  <si>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</si>
  <si>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</si>
  <si>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</si>
  <si>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</si>
  <si>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</si>
  <si>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</si>
  <si>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</si>
  <si>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</si>
  <si>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</si>
  <si>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</si>
  <si>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</si>
  <si>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</si>
  <si>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</si>
  <si>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</si>
  <si>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</si>
  <si>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</si>
  <si>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</si>
  <si>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</si>
  <si>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</si>
  <si>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</si>
  <si>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</si>
  <si>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</si>
  <si>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</si>
  <si>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</si>
  <si>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</si>
  <si>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</si>
  <si>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</si>
  <si>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</si>
  <si>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</si>
  <si>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</si>
  <si>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</si>
  <si>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</si>
  <si>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</si>
  <si>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</si>
  <si>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</si>
  <si>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</si>
  <si>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</si>
  <si>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</si>
  <si>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</si>
  <si>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</si>
  <si>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</si>
  <si>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</si>
  <si>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</si>
  <si>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</si>
  <si>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</si>
  <si>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</si>
  <si>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</si>
  <si>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</si>
  <si>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</si>
  <si>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</si>
  <si>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</si>
  <si>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</si>
  <si>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</si>
  <si>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</si>
  <si>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</si>
  <si>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</si>
  <si>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</si>
  <si>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</si>
  <si>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</si>
  <si>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</si>
  <si>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</si>
  <si>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</si>
  <si>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</si>
  <si>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</si>
  <si>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</si>
  <si>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</si>
  <si>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</si>
  <si>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</si>
  <si>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</si>
  <si>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</si>
  <si>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</si>
  <si>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</si>
  <si>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</si>
  <si>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</si>
  <si>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</si>
  <si>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</si>
  <si>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</si>
  <si>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</si>
  <si>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</si>
  <si>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</si>
  <si>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</si>
  <si>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</si>
  <si>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</si>
  <si>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</si>
  <si>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</si>
  <si>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</si>
  <si>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</si>
  <si>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</si>
  <si>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</si>
  <si>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</si>
  <si>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</si>
  <si>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</si>
  <si>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</si>
  <si>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</si>
  <si>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</si>
  <si>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</si>
  <si>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</si>
  <si>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</si>
  <si>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</si>
  <si>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</si>
  <si>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</si>
  <si>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</si>
  <si>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</si>
  <si>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</si>
  <si>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</si>
  <si>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</si>
  <si>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</si>
  <si>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</si>
  <si>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</si>
  <si>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</si>
  <si>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</si>
  <si>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</si>
  <si>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</si>
  <si>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</si>
  <si>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</si>
  <si>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</si>
  <si>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</si>
  <si>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</si>
  <si>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</si>
  <si>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</si>
  <si>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</si>
  <si>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</si>
  <si>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</si>
  <si>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</si>
  <si>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</si>
  <si>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</si>
  <si>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</si>
  <si>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</si>
  <si>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</si>
  <si>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</si>
  <si>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</si>
  <si>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</si>
  <si>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</si>
  <si>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</si>
  <si>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</si>
  <si>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</si>
  <si>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</si>
  <si>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</si>
  <si>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</si>
  <si>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</si>
  <si>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</si>
  <si>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</si>
  <si>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</si>
  <si>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</si>
  <si>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</si>
  <si>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</si>
  <si>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</si>
  <si>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</si>
  <si>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</si>
  <si>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</si>
  <si>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</si>
  <si>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</si>
  <si>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</si>
  <si>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</si>
  <si>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</si>
  <si>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</si>
  <si>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</si>
  <si>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</si>
  <si>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</si>
  <si>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</si>
  <si>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</si>
  <si>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</si>
  <si>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</si>
  <si>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</si>
  <si>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</si>
  <si>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</si>
  <si>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</si>
  <si>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</si>
  <si>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</si>
  <si>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</si>
  <si>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</si>
  <si>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</si>
  <si>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</si>
  <si>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</si>
  <si>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</si>
  <si>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</si>
  <si>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</si>
  <si>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</si>
  <si>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</si>
  <si>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</si>
  <si>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</si>
  <si>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</si>
  <si>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</si>
  <si>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</si>
  <si>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</si>
  <si>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</si>
  <si>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</si>
  <si>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</si>
  <si>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</si>
  <si>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</si>
  <si>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</si>
  <si>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</si>
  <si>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</si>
  <si>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</si>
  <si>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</si>
  <si>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</si>
  <si>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</si>
  <si>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</si>
  <si>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</si>
  <si>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</si>
  <si>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</si>
  <si>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</si>
  <si>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</si>
  <si>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</si>
  <si>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</si>
  <si>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</si>
  <si>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</si>
  <si>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</si>
  <si>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</si>
  <si>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</si>
  <si>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</si>
  <si>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</si>
  <si>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</si>
  <si>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</si>
  <si>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</si>
  <si>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</si>
  <si>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</si>
  <si>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</si>
  <si>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</si>
  <si>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</si>
  <si>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</si>
  <si>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</si>
  <si>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</si>
  <si>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</si>
  <si>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</si>
  <si>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</si>
  <si>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</si>
  <si>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</si>
  <si>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</si>
  <si>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</si>
  <si>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</si>
  <si>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</si>
  <si>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</si>
  <si>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</si>
  <si>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</si>
  <si>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</si>
  <si>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</si>
  <si>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</si>
  <si>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</si>
  <si>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</si>
  <si>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</si>
  <si>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</si>
  <si>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</si>
  <si>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</si>
  <si>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</si>
  <si>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</si>
  <si>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</si>
  <si>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</si>
  <si>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</si>
  <si>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</si>
  <si>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</si>
  <si>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</si>
  <si>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</si>
  <si>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</si>
  <si>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</si>
  <si>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</si>
  <si>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</si>
  <si>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</si>
  <si>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</si>
  <si>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</si>
  <si>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</si>
  <si>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</si>
  <si>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</si>
  <si>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</si>
  <si>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</si>
  <si>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</si>
  <si>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</si>
  <si>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</si>
  <si>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</si>
  <si>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</si>
  <si>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</si>
  <si>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</si>
  <si>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</si>
  <si>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</si>
  <si>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</si>
  <si>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</si>
  <si>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</si>
  <si>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</si>
  <si>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</si>
  <si>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</si>
  <si>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</si>
  <si>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</si>
  <si>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</si>
  <si>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</si>
  <si>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</si>
  <si>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</si>
  <si>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</si>
  <si>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</si>
  <si>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</si>
  <si>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</si>
  <si>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</si>
  <si>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</si>
  <si>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</si>
  <si>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</si>
  <si>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</si>
  <si>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</si>
  <si>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</si>
  <si>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</si>
  <si>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</si>
  <si>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</si>
  <si>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</si>
  <si>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</si>
  <si>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</si>
  <si>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</si>
  <si>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</si>
  <si>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</si>
  <si>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</si>
  <si>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</si>
  <si>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</si>
  <si>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</si>
  <si>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</si>
  <si>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</si>
  <si>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</si>
  <si>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</si>
  <si>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</si>
  <si>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</si>
  <si>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</si>
  <si>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</si>
  <si>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</si>
  <si>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</si>
  <si>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</si>
  <si>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</si>
  <si>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</si>
  <si>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</si>
  <si>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</si>
  <si>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</si>
  <si>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</si>
  <si>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</si>
  <si>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</si>
  <si>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</si>
  <si>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</si>
  <si>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</si>
  <si>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</si>
  <si>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</si>
  <si>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</si>
  <si>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</si>
  <si>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</si>
  <si>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</si>
  <si>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</si>
  <si>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</si>
  <si>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</si>
  <si>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</si>
  <si>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</si>
  <si>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</si>
  <si>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</si>
  <si>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</si>
  <si>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</si>
  <si>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</si>
  <si>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</si>
  <si>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</si>
  <si>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</si>
  <si>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</si>
  <si>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</si>
  <si>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</si>
  <si>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</si>
  <si>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</si>
  <si>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</si>
  <si>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</si>
  <si>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</si>
  <si>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</si>
  <si>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</si>
  <si>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</si>
  <si>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</si>
  <si>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</si>
  <si>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</si>
  <si>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</si>
  <si>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</si>
  <si>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</si>
  <si>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</si>
  <si>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</si>
  <si>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</si>
  <si>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</si>
  <si>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</si>
  <si>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</si>
  <si>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</si>
  <si>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</si>
  <si>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</si>
  <si>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</si>
  <si>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</si>
  <si>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</si>
  <si>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</si>
  <si>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</si>
  <si>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</si>
  <si>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</si>
  <si>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</si>
  <si>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</si>
  <si>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</si>
  <si>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</si>
  <si>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</si>
  <si>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</si>
  <si>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</si>
  <si>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</si>
  <si>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</si>
  <si>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</si>
  <si>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</si>
  <si>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</si>
  <si>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</si>
  <si>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</si>
  <si>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</si>
  <si>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</si>
  <si>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</si>
  <si>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</si>
  <si>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</si>
  <si>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</si>
  <si>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</si>
  <si>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</si>
  <si>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</si>
  <si>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</si>
  <si>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</si>
  <si>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</si>
  <si>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</si>
  <si>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</si>
  <si>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</si>
  <si>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</si>
  <si>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</si>
  <si>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</si>
  <si>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</si>
  <si>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</si>
  <si>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</si>
  <si>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</si>
  <si>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</si>
  <si>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</si>
  <si>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</si>
  <si>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</si>
  <si>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</si>
  <si>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</si>
  <si>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</si>
  <si>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</si>
  <si>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</si>
  <si>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</si>
  <si>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</si>
  <si>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</si>
  <si>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</si>
  <si>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</si>
  <si>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</si>
  <si>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</si>
  <si>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</si>
  <si>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</si>
  <si>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</si>
  <si>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</si>
  <si>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</si>
  <si>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</si>
  <si>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</si>
  <si>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</si>
  <si>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</si>
  <si>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</si>
  <si>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</si>
  <si>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</si>
  <si>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</si>
  <si>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</si>
  <si>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</si>
  <si>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</si>
  <si>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</si>
  <si>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</si>
  <si>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</si>
  <si>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</si>
  <si>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</si>
  <si>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</si>
  <si>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</si>
  <si>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</si>
  <si>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</si>
  <si>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</si>
  <si>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</si>
  <si>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</si>
  <si>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</si>
  <si>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</si>
  <si>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</si>
  <si>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</si>
  <si>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</si>
  <si>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</si>
  <si>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</si>
  <si>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</si>
  <si>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</si>
  <si>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</si>
  <si>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</si>
  <si>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</si>
  <si>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</si>
  <si>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</si>
  <si>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</si>
  <si>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</si>
  <si>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</si>
  <si>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</si>
  <si>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</si>
  <si>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</si>
  <si>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</si>
  <si>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</si>
  <si>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</si>
  <si>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</si>
  <si>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</si>
  <si>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</si>
  <si>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</si>
  <si>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</si>
  <si>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</si>
  <si>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</si>
  <si>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</si>
  <si>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</si>
  <si>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</si>
  <si>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</si>
  <si>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</si>
  <si>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</si>
  <si>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</si>
  <si>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</si>
  <si>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</si>
  <si>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</si>
  <si>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</si>
  <si>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</si>
  <si>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</si>
  <si>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</si>
  <si>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</si>
  <si>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</si>
  <si>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</si>
  <si>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</si>
  <si>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</si>
  <si>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</si>
  <si>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</si>
  <si>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</si>
  <si>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</si>
  <si>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</si>
  <si>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</si>
  <si>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</si>
  <si>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</si>
  <si>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</si>
  <si>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</si>
  <si>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</si>
  <si>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</si>
  <si>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</si>
  <si>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</si>
  <si>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</si>
  <si>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</si>
  <si>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</si>
  <si>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</si>
  <si>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</si>
  <si>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</si>
  <si>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</si>
  <si>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</si>
  <si>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</si>
  <si>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</si>
  <si>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</si>
  <si>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</si>
  <si>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</si>
  <si>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</si>
  <si>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</si>
  <si>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</si>
  <si>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</si>
  <si>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</si>
  <si>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</si>
  <si>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</si>
  <si>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</si>
  <si>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</si>
  <si>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</si>
  <si>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</si>
  <si>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</si>
  <si>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</si>
  <si>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</si>
  <si>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</si>
  <si>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</si>
  <si>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</si>
  <si>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</si>
  <si>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</si>
  <si>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</si>
  <si>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</si>
  <si>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</si>
  <si>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</si>
  <si>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</si>
  <si>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</si>
  <si>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</si>
  <si>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</si>
  <si>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</si>
  <si>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</si>
  <si>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</si>
  <si>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</si>
  <si>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</si>
  <si>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</si>
  <si>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</si>
  <si>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</si>
  <si>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</si>
  <si>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</si>
  <si>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</si>
  <si>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</si>
  <si>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</si>
  <si>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</si>
  <si>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</si>
  <si>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</si>
  <si>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</si>
  <si>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</si>
  <si>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</si>
  <si>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</si>
  <si>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</si>
  <si>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</si>
  <si>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</si>
  <si>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</si>
  <si>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</si>
  <si>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</si>
  <si>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</si>
  <si>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</si>
  <si>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</si>
  <si>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</si>
  <si>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</si>
  <si>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</si>
  <si>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</si>
  <si>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</si>
  <si>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</si>
  <si>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</si>
  <si>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</si>
  <si>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</si>
  <si>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</si>
  <si>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</si>
  <si>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</si>
  <si>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</si>
  <si>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</si>
  <si>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</si>
  <si>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</si>
  <si>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</si>
  <si>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</si>
  <si>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</si>
  <si>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</si>
  <si>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</si>
  <si>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</si>
  <si>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</si>
  <si>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</si>
  <si>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</si>
  <si>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</si>
  <si>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</si>
  <si>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</si>
  <si>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</si>
  <si>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</si>
  <si>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</si>
  <si>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</si>
  <si>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</si>
  <si>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</si>
  <si>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</si>
  <si>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</si>
  <si>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</si>
  <si>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</si>
  <si>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</si>
  <si>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</si>
  <si>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</si>
  <si>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</si>
  <si>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</si>
  <si>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</si>
  <si>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</si>
  <si>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</si>
  <si>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</si>
  <si>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</si>
  <si>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</si>
  <si>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</si>
  <si>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</si>
  <si>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</si>
  <si>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</si>
  <si>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</si>
  <si>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</si>
  <si>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</si>
  <si>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</si>
  <si>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</si>
  <si>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</si>
  <si>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</si>
  <si>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</si>
  <si>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</si>
  <si>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</si>
  <si>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</si>
  <si>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</si>
  <si>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</si>
  <si>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</si>
  <si>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</si>
  <si>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</si>
  <si>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</si>
  <si>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</si>
  <si>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</si>
  <si>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</si>
  <si>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</si>
  <si>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</si>
  <si>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</si>
  <si>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</si>
  <si>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</si>
  <si>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</si>
  <si>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</si>
  <si>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</si>
  <si>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</si>
  <si>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</si>
  <si>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</si>
  <si>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</si>
  <si>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</si>
  <si>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</si>
  <si>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</si>
  <si>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</si>
  <si>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</si>
  <si>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</si>
  <si>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</si>
  <si>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</si>
  <si>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</si>
  <si>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</si>
  <si>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</si>
  <si>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</si>
  <si>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</si>
  <si>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</si>
  <si>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</si>
  <si>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</si>
  <si>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</si>
  <si>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</si>
  <si>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</si>
  <si>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</si>
  <si>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</si>
  <si>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</si>
  <si>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</si>
  <si>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</si>
  <si>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</si>
  <si>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</si>
  <si>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</si>
  <si>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</si>
  <si>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</si>
  <si>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</si>
  <si>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</si>
  <si>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</si>
  <si>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</si>
  <si>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</si>
  <si>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</si>
  <si>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</si>
  <si>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</si>
  <si>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</si>
  <si>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</si>
  <si>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</si>
  <si>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</si>
  <si>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</si>
  <si>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</si>
  <si>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</si>
  <si>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</si>
  <si>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</si>
  <si>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</si>
  <si>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</si>
  <si>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</si>
  <si>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</si>
  <si>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</si>
  <si>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</si>
  <si>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</si>
  <si>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</si>
  <si>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</si>
  <si>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</si>
  <si>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</si>
  <si>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</si>
  <si>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</si>
  <si>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</si>
  <si>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</si>
  <si>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</si>
  <si>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</si>
  <si>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</si>
  <si>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</si>
  <si>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</si>
  <si>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</si>
  <si>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</si>
  <si>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</si>
  <si>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</si>
  <si>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</si>
  <si>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</si>
  <si>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</si>
  <si>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</si>
  <si>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</si>
  <si>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</si>
  <si>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</si>
  <si>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</si>
  <si>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</si>
  <si>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</si>
  <si>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</si>
  <si>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</si>
  <si>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</si>
  <si>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</si>
  <si>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</si>
  <si>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</si>
  <si>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</si>
  <si>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</si>
  <si>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</si>
  <si>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</si>
  <si>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</si>
  <si>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</si>
  <si>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</si>
  <si>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</si>
  <si>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</si>
  <si>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</si>
  <si>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</si>
  <si>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</si>
  <si>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</si>
  <si>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</si>
  <si>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</si>
  <si>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</si>
  <si>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</si>
  <si>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</si>
  <si>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</si>
  <si>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</si>
  <si>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</si>
  <si>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</si>
  <si>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</si>
  <si>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</si>
  <si>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</si>
  <si>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</si>
  <si>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</si>
  <si>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</si>
  <si>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</si>
  <si>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</si>
  <si>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</si>
  <si>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</si>
  <si>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</si>
  <si>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</si>
  <si>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</si>
  <si>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</si>
  <si>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</si>
  <si>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</si>
  <si>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</si>
  <si>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</si>
  <si>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</si>
  <si>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</si>
  <si>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</si>
  <si>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</si>
  <si>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</si>
  <si>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</si>
  <si>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</si>
  <si>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</si>
  <si>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</si>
  <si>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</si>
  <si>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</si>
  <si>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</si>
  <si>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</si>
  <si>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</si>
  <si>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</si>
  <si>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</si>
  <si>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</si>
  <si>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</si>
  <si>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</si>
  <si>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</si>
  <si>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</si>
  <si>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</si>
  <si>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</si>
  <si>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</si>
  <si>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</si>
  <si>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</si>
  <si>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</si>
  <si>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</si>
  <si>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</si>
  <si>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</si>
  <si>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</si>
  <si>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</si>
  <si>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</si>
  <si>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</si>
  <si>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</si>
  <si>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</si>
  <si>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</si>
  <si>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</si>
  <si>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</si>
  <si>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</si>
  <si>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</si>
  <si>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</si>
  <si>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</si>
  <si>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</si>
  <si>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</si>
  <si>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</si>
  <si>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</si>
  <si>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</si>
  <si>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</si>
  <si>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</si>
  <si>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</si>
  <si>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</si>
  <si>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</si>
  <si>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</si>
  <si>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</si>
  <si>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</si>
  <si>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</si>
  <si>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</si>
  <si>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</si>
  <si>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</si>
  <si>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</si>
  <si>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</si>
  <si>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</si>
  <si>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</si>
  <si>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</si>
  <si>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</si>
  <si>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</si>
  <si>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</si>
  <si>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</si>
  <si>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</si>
  <si>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</si>
  <si>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</si>
  <si>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</si>
  <si>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</si>
  <si>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</si>
  <si>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</si>
  <si>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</si>
  <si>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</si>
  <si>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</si>
  <si>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</si>
  <si>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</si>
  <si>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</si>
  <si>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</si>
  <si>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</si>
  <si>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</si>
  <si>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</si>
  <si>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</si>
  <si>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</si>
  <si>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</si>
  <si>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</si>
  <si>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</si>
  <si>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</si>
  <si>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</si>
  <si>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</si>
  <si>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</si>
  <si>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</si>
  <si>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</si>
  <si>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</si>
  <si>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</si>
  <si>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</si>
  <si>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</si>
  <si>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</si>
  <si>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</si>
  <si>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</si>
  <si>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</si>
  <si>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</si>
  <si>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</si>
  <si>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</si>
  <si>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</si>
  <si>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</si>
  <si>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</si>
  <si>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</si>
  <si>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</si>
  <si>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</si>
  <si>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</si>
  <si>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</si>
  <si>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</si>
  <si>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</si>
  <si>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</si>
  <si>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</si>
  <si>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</si>
  <si>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</si>
  <si>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</si>
  <si>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</si>
  <si>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</si>
  <si>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</si>
  <si>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</si>
  <si>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</si>
  <si>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</si>
  <si>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</si>
  <si>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</si>
  <si>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</si>
  <si>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</si>
  <si>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</si>
  <si>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</si>
  <si>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</si>
  <si>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</si>
  <si>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</si>
  <si>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</si>
  <si>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</si>
  <si>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</si>
  <si>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</si>
  <si>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</si>
  <si>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</si>
  <si>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</si>
  <si>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</si>
  <si>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</si>
  <si>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</si>
  <si>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</si>
  <si>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</si>
  <si>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</si>
  <si>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</si>
  <si>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</si>
  <si>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</si>
  <si>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</si>
  <si>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</si>
  <si>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</si>
  <si>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</si>
  <si>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</si>
  <si>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</si>
  <si>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</si>
  <si>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</si>
  <si>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</si>
  <si>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</si>
  <si>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</si>
  <si>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</si>
  <si>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</si>
  <si>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</si>
  <si>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</si>
  <si>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</si>
  <si>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</si>
  <si>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</si>
  <si>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</si>
  <si>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</si>
  <si>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</si>
  <si>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</si>
  <si>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</si>
  <si>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</si>
  <si>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</si>
  <si>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</si>
  <si>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</si>
  <si>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</si>
  <si>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</si>
  <si>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</si>
  <si>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</si>
  <si>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</si>
  <si>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</si>
  <si>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</si>
  <si>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</si>
  <si>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</si>
  <si>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</si>
  <si>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</si>
  <si>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</si>
  <si>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</si>
  <si>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</si>
  <si>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</si>
  <si>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</si>
  <si>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</si>
  <si>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</si>
  <si>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</si>
  <si>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</si>
  <si>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</si>
  <si>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</si>
  <si>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</si>
  <si>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</si>
  <si>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</si>
  <si>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</si>
  <si>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</si>
  <si>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</si>
  <si>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</si>
  <si>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</si>
  <si>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</si>
  <si>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</si>
  <si>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</si>
  <si>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</si>
  <si>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</si>
  <si>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</si>
  <si>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</si>
  <si>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</si>
  <si>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</si>
  <si>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</si>
  <si>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</si>
  <si>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</si>
  <si>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</si>
  <si>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</si>
  <si>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</si>
  <si>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</si>
  <si>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</si>
  <si>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</si>
  <si>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</si>
  <si>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</si>
  <si>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</si>
  <si>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</si>
  <si>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</si>
  <si>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</si>
  <si>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</si>
  <si>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</si>
  <si>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</si>
  <si>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</si>
  <si>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</si>
  <si>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</si>
  <si>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</si>
  <si>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</si>
  <si>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</si>
  <si>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</si>
  <si>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</si>
  <si>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</si>
  <si>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</si>
  <si>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</si>
  <si>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</si>
  <si>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</si>
  <si>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</si>
  <si>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</si>
  <si>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</si>
  <si>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</si>
  <si>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</si>
  <si>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</si>
  <si>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</si>
  <si>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</si>
  <si>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</si>
  <si>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</si>
  <si>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</si>
  <si>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</si>
  <si>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</si>
  <si>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</si>
  <si>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</si>
  <si>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</si>
  <si>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</si>
  <si>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</si>
  <si>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</si>
  <si>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</si>
  <si>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</si>
  <si>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</si>
  <si>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</si>
  <si>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</si>
  <si>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</si>
  <si>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</si>
  <si>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</si>
  <si>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</si>
  <si>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</si>
  <si>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</si>
  <si>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</si>
  <si>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</si>
  <si>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</si>
  <si>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</si>
  <si>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</si>
  <si>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</si>
  <si>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</si>
  <si>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</si>
  <si>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</si>
  <si>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</si>
  <si>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</si>
  <si>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</si>
  <si>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</si>
  <si>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</si>
  <si>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</si>
  <si>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</si>
  <si>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</si>
  <si>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</si>
  <si>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</si>
  <si>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</si>
  <si>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</si>
  <si>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</si>
  <si>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</si>
  <si>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</si>
  <si>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</si>
  <si>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</si>
  <si>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</si>
  <si>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</si>
  <si>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</si>
  <si>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</si>
  <si>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</si>
  <si>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</si>
  <si>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</si>
  <si>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</si>
  <si>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</si>
  <si>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</si>
  <si>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</si>
  <si>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</si>
  <si>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</si>
  <si>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</si>
  <si>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</si>
  <si>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</si>
  <si>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</si>
  <si>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</si>
  <si>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</si>
  <si>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</si>
  <si>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</si>
  <si>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</si>
  <si>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</si>
  <si>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</si>
  <si>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</si>
  <si>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</si>
  <si>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</si>
  <si>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</si>
  <si>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</si>
  <si>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</si>
  <si>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</si>
  <si>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</si>
  <si>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</si>
  <si>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</si>
  <si>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</si>
  <si>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</si>
  <si>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</si>
  <si>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</si>
  <si>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</si>
  <si>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</si>
  <si>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</si>
  <si>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</si>
  <si>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</si>
  <si>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</si>
  <si>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</si>
  <si>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</si>
  <si>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</si>
  <si>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</si>
  <si>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</si>
  <si>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</si>
  <si>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</si>
  <si>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</si>
  <si>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</si>
  <si>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</si>
  <si>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</si>
  <si>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</si>
  <si>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</si>
  <si>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</si>
  <si>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</si>
  <si>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</si>
  <si>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</si>
  <si>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</si>
  <si>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</si>
  <si>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</si>
  <si>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</si>
  <si>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</si>
  <si>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</si>
  <si>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</si>
  <si>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</si>
  <si>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</si>
  <si>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</si>
  <si>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</si>
  <si>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</si>
  <si>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</si>
  <si>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</si>
  <si>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</si>
  <si>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</si>
  <si>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</si>
  <si>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</si>
  <si>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</si>
  <si>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</si>
  <si>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</si>
  <si>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</si>
  <si>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</si>
  <si>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</si>
  <si>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</si>
  <si>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</si>
  <si>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</si>
  <si>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</si>
  <si>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</si>
  <si>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</si>
  <si>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</si>
  <si>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</si>
  <si>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</si>
  <si>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</si>
  <si>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</si>
  <si>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</si>
  <si>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</si>
  <si>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</si>
  <si>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</si>
  <si>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</si>
  <si>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</si>
  <si>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</si>
  <si>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</si>
  <si>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</si>
  <si>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</si>
  <si>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</si>
  <si>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</si>
  <si>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</si>
  <si>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</si>
  <si>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</si>
  <si>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</si>
  <si>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</si>
  <si>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</si>
  <si>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</si>
  <si>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</si>
  <si>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</si>
  <si>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</si>
  <si>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</si>
  <si>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</si>
  <si>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</si>
  <si>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</si>
  <si>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</si>
  <si>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</si>
  <si>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</si>
  <si>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</si>
  <si>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</si>
  <si>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</si>
  <si>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</si>
  <si>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</si>
  <si>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</si>
  <si>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</si>
  <si>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</si>
  <si>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</si>
  <si>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</si>
  <si>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</si>
  <si>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</si>
  <si>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</si>
  <si>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</si>
  <si>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</si>
  <si>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</si>
  <si>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</si>
  <si>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</si>
  <si>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</si>
  <si>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</si>
  <si>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</si>
  <si>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</si>
  <si>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</si>
  <si>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</si>
  <si>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</si>
  <si>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</si>
  <si>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</si>
  <si>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</si>
  <si>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</si>
  <si>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</si>
  <si>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</si>
  <si>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</si>
  <si>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</si>
  <si>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</si>
  <si>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</si>
  <si>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</si>
  <si>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</si>
  <si>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</si>
  <si>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</si>
  <si>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</si>
  <si>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</si>
  <si>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</si>
  <si>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</si>
  <si>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</si>
  <si>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</si>
  <si>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</si>
  <si>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</si>
  <si>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</si>
  <si>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</si>
  <si>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</si>
  <si>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</si>
  <si>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</si>
  <si>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</si>
  <si>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</si>
  <si>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</si>
  <si>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</si>
  <si>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</si>
  <si>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</si>
  <si>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</si>
  <si>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</si>
  <si>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</si>
  <si>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</si>
  <si>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</si>
  <si>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</si>
  <si>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</si>
  <si>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</si>
  <si>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</si>
  <si>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</si>
  <si>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</si>
  <si>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</si>
  <si>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</si>
  <si>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</si>
  <si>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</si>
  <si>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</si>
  <si>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</si>
  <si>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</si>
  <si>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</si>
  <si>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</si>
  <si>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</si>
  <si>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</si>
  <si>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</si>
  <si>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</si>
  <si>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</si>
  <si>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</si>
  <si>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</si>
  <si>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</si>
  <si>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</si>
  <si>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</si>
  <si>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</si>
  <si>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</si>
  <si>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</si>
  <si>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</si>
  <si>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</si>
  <si>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</si>
  <si>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</si>
  <si>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</si>
  <si>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</si>
  <si>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</si>
  <si>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</si>
  <si>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</si>
  <si>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</si>
  <si>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</si>
  <si>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</si>
  <si>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</si>
  <si>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</si>
  <si>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</si>
  <si>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</si>
  <si>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</si>
  <si>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</si>
  <si>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</si>
  <si>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</si>
  <si>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</si>
  <si>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</si>
  <si>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</si>
  <si>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</si>
  <si>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</si>
  <si>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</si>
  <si>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</si>
  <si>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</si>
  <si>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</si>
  <si>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</si>
  <si>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</si>
  <si>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</si>
  <si>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</si>
  <si>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</si>
  <si>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</si>
  <si>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</si>
  <si>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</si>
  <si>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</si>
  <si>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</si>
  <si>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</si>
  <si>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</si>
  <si>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</si>
  <si>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</si>
  <si>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</si>
  <si>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</si>
  <si>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</si>
  <si>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</si>
  <si>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</si>
  <si>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</si>
  <si>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</si>
  <si>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</si>
  <si>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</si>
  <si>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</si>
  <si>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</si>
  <si>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</si>
  <si>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</si>
  <si>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</si>
  <si>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</si>
  <si>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</si>
  <si>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</si>
  <si>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</si>
  <si>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</si>
  <si>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</si>
  <si>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</si>
  <si>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</si>
  <si>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</si>
  <si>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</si>
  <si>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</si>
  <si>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</si>
  <si>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</si>
  <si>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</si>
  <si>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</si>
  <si>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</si>
  <si>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</si>
  <si>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</si>
  <si>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</si>
  <si>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</si>
  <si>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</si>
  <si>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</si>
  <si>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</si>
  <si>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</si>
  <si>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</si>
  <si>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</si>
  <si>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</si>
  <si>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</si>
  <si>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</si>
  <si>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</si>
  <si>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</si>
  <si>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</si>
  <si>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</si>
  <si>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</si>
  <si>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</si>
  <si>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</si>
  <si>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</si>
  <si>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</si>
  <si>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</si>
  <si>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</si>
  <si>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</si>
  <si>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</si>
  <si>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</si>
  <si>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</si>
  <si>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</si>
  <si>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</si>
  <si>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</si>
  <si>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</si>
  <si>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</si>
  <si>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</si>
  <si>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</si>
  <si>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</si>
  <si>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</si>
  <si>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</si>
  <si>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</si>
  <si>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</si>
  <si>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</si>
  <si>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</si>
  <si>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</si>
  <si>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</si>
  <si>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</si>
  <si>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</si>
  <si>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</si>
  <si>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</si>
  <si>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</si>
  <si>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</si>
  <si>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</si>
  <si>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</si>
  <si>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</si>
  <si>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</si>
  <si>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</si>
  <si>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</si>
  <si>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</si>
  <si>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</si>
  <si>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</si>
  <si>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</si>
  <si>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</si>
  <si>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</si>
  <si>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</si>
  <si>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</si>
  <si>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</si>
  <si>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</si>
  <si>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</si>
  <si>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</si>
  <si>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</si>
  <si>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</si>
  <si>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</si>
  <si>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</si>
  <si>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</si>
  <si>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</si>
  <si>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</si>
  <si>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</si>
  <si>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</si>
  <si>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</si>
  <si>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</si>
  <si>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</si>
  <si>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</si>
  <si>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</si>
  <si>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</si>
  <si>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</si>
  <si>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</si>
  <si>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</si>
  <si>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</si>
  <si>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</si>
  <si>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</si>
  <si>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</si>
  <si>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</si>
  <si>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</si>
  <si>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</si>
  <si>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</si>
  <si>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</si>
  <si>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</si>
  <si>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</si>
  <si>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</si>
  <si>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</si>
  <si>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</si>
  <si>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</si>
  <si>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</si>
  <si>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</si>
  <si>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</si>
  <si>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</si>
  <si>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</si>
  <si>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</si>
  <si>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</si>
  <si>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</si>
  <si>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</si>
  <si>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</si>
  <si>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</si>
  <si>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</si>
  <si>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</si>
  <si>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</si>
  <si>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</si>
  <si>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</si>
  <si>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</si>
  <si>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</si>
  <si>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</si>
  <si>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</si>
  <si>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</si>
  <si>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</si>
  <si>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</si>
  <si>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</si>
  <si>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</si>
  <si>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</si>
  <si>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</si>
  <si>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</si>
  <si>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</si>
  <si>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</si>
  <si>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</si>
  <si>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</si>
  <si>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</si>
  <si>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</si>
  <si>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</si>
  <si>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</si>
  <si>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</si>
  <si>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</si>
  <si>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</si>
  <si>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</si>
  <si>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</si>
  <si>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</si>
  <si>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</si>
  <si>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</si>
  <si>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</si>
  <si>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</si>
  <si>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</si>
  <si>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</si>
  <si>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</si>
  <si>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</si>
  <si>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</si>
  <si>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</si>
  <si>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</si>
  <si>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</si>
  <si>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</si>
  <si>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</si>
  <si>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</si>
  <si>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</si>
  <si>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</si>
  <si>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</si>
  <si>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</si>
  <si>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</si>
  <si>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</si>
  <si>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</si>
  <si>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</si>
  <si>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</si>
  <si>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</si>
  <si>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</si>
  <si>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</si>
  <si>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</si>
  <si>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</si>
  <si>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</si>
  <si>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</si>
  <si>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</si>
  <si>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</si>
  <si>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</si>
  <si>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</si>
  <si>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</si>
  <si>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</si>
  <si>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</si>
  <si>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</si>
  <si>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</si>
  <si>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</si>
  <si>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</si>
  <si>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</si>
  <si>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</si>
  <si>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</si>
  <si>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</si>
  <si>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</si>
  <si>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</si>
  <si>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</si>
  <si>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</si>
  <si>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</si>
  <si>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</si>
  <si>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</si>
  <si>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</si>
  <si>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</si>
  <si>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</si>
  <si>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</si>
  <si>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</si>
  <si>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</si>
  <si>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</si>
  <si>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</si>
  <si>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</si>
  <si>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</si>
  <si>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</si>
  <si>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</si>
  <si>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</si>
  <si>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</si>
  <si>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</si>
  <si>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</si>
  <si>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</si>
  <si>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</si>
  <si>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</si>
  <si>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</si>
  <si>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</si>
  <si>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</si>
  <si>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</si>
  <si>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</si>
  <si>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</si>
  <si>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</si>
  <si>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</si>
  <si>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</si>
  <si>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</si>
  <si>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</si>
  <si>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</si>
  <si>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</si>
  <si>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</si>
  <si>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</si>
  <si>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</si>
  <si>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</si>
  <si>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</si>
  <si>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</si>
  <si>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</si>
  <si>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</si>
  <si>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</si>
  <si>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</si>
  <si>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</si>
  <si>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</si>
  <si>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</si>
  <si>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</si>
  <si>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</si>
  <si>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</si>
  <si>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</si>
  <si>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</si>
  <si>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</si>
  <si>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</si>
  <si>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</si>
  <si>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</si>
  <si>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</si>
  <si>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</si>
  <si>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</si>
  <si>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</si>
  <si>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</si>
  <si>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</si>
  <si>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</si>
  <si>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</si>
  <si>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</si>
  <si>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</si>
  <si>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</si>
  <si>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</si>
  <si>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</si>
  <si>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</si>
  <si>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</si>
  <si>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</si>
  <si>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</si>
  <si>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</si>
  <si>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</si>
  <si>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</si>
  <si>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</si>
  <si>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</si>
  <si>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</si>
  <si>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</si>
  <si>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</si>
  <si>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</si>
  <si>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</si>
  <si>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</si>
  <si>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</si>
  <si>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</si>
  <si>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</si>
  <si>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</si>
  <si>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</si>
  <si>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</si>
  <si>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</si>
  <si>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</si>
  <si>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</si>
  <si>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</si>
  <si>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</si>
  <si>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</si>
  <si>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</si>
  <si>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</si>
  <si>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</si>
  <si>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</si>
  <si>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</si>
  <si>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</si>
  <si>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</si>
  <si>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</si>
  <si>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</si>
  <si>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</si>
  <si>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</si>
  <si>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</si>
  <si>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</si>
  <si>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</si>
  <si>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</si>
  <si>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</si>
  <si>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</si>
  <si>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</si>
  <si>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</si>
  <si>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</si>
  <si>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</si>
  <si>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</si>
  <si>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</si>
  <si>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</si>
  <si>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</si>
  <si>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</si>
  <si>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</si>
  <si>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</si>
  <si>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</si>
  <si>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</si>
  <si>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</si>
  <si>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</si>
  <si>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</si>
  <si>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</si>
  <si>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</si>
  <si>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</si>
  <si>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</si>
  <si>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</si>
  <si>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</si>
  <si>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</si>
  <si>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</si>
  <si>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</si>
  <si>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</si>
  <si>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</si>
  <si>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</si>
  <si>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</si>
  <si>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</si>
  <si>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</si>
  <si>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</si>
  <si>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</si>
  <si>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</si>
  <si>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</si>
  <si>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</si>
  <si>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</si>
  <si>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</si>
  <si>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</si>
  <si>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</si>
  <si>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</si>
  <si>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</si>
  <si>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</si>
  <si>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</si>
  <si>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</si>
  <si>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</si>
  <si>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</si>
  <si>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</si>
  <si>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</si>
  <si>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</si>
  <si>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</si>
  <si>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</si>
  <si>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</si>
  <si>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</si>
  <si>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</si>
  <si>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</si>
  <si>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</si>
  <si>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</si>
  <si>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</si>
  <si>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</si>
  <si>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</si>
  <si>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</si>
  <si>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</si>
  <si>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</si>
  <si>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</si>
  <si>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</si>
  <si>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</si>
  <si>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</si>
  <si>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</si>
  <si>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</si>
  <si>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</si>
  <si>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</si>
  <si>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</si>
  <si>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</si>
  <si>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</si>
  <si>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</si>
  <si>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</si>
  <si>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</si>
  <si>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</si>
  <si>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</si>
  <si>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</si>
  <si>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</si>
  <si>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</si>
  <si>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</si>
  <si>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</si>
  <si>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</si>
  <si>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</si>
  <si>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</si>
  <si>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</si>
  <si>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</si>
  <si>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</si>
  <si>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</si>
  <si>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</si>
  <si>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</si>
  <si>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</si>
  <si>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</si>
  <si>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</si>
  <si>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</si>
  <si>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</si>
  <si>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</si>
  <si>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</si>
  <si>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</si>
  <si>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</si>
  <si>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</si>
  <si>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</si>
  <si>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</si>
  <si>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</si>
  <si>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</si>
  <si>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</si>
  <si>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</si>
  <si>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</si>
  <si>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</si>
  <si>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</si>
  <si>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</si>
  <si>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</si>
  <si>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</si>
  <si>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</si>
  <si>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</si>
  <si>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</si>
  <si>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</si>
  <si>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</si>
  <si>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</si>
  <si>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</si>
  <si>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</si>
  <si>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</si>
  <si>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</si>
  <si>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</si>
  <si>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</si>
  <si>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</si>
  <si>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</si>
  <si>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</si>
  <si>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</si>
  <si>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</si>
  <si>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</si>
  <si>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</si>
  <si>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</si>
  <si>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</si>
  <si>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</si>
  <si>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</si>
  <si>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</si>
  <si>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</si>
  <si>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</si>
  <si>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</si>
  <si>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</si>
  <si>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</si>
  <si>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</si>
  <si>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</si>
  <si>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</si>
  <si>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</si>
  <si>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</si>
  <si>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</si>
  <si>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</si>
  <si>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</si>
  <si>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</si>
  <si>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</si>
  <si>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</si>
  <si>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</si>
  <si>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</si>
  <si>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</si>
  <si>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</si>
  <si>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</si>
  <si>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</si>
  <si>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</si>
  <si>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</si>
  <si>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</si>
  <si>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</si>
  <si>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</si>
  <si>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</si>
  <si>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</si>
  <si>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</si>
  <si>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</si>
  <si>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</si>
  <si>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</si>
  <si>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</si>
  <si>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</si>
  <si>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</si>
  <si>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</si>
  <si>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</si>
  <si>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</si>
  <si>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</si>
  <si>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</si>
  <si>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</si>
  <si>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</si>
  <si>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</si>
  <si>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</si>
  <si>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</si>
  <si>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</si>
  <si>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</si>
  <si>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</si>
  <si>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</si>
  <si>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</si>
  <si>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</si>
  <si>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</si>
  <si>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</si>
  <si>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</si>
  <si>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</si>
  <si>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</si>
  <si>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</si>
  <si>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</si>
  <si>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</si>
  <si>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</si>
  <si>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</si>
  <si>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</si>
  <si>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</si>
  <si>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</si>
  <si>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</si>
  <si>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</si>
  <si>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</si>
  <si>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</si>
  <si>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</si>
  <si>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</si>
  <si>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</si>
  <si>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</si>
  <si>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</si>
  <si>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</si>
  <si>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</si>
  <si>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</si>
  <si>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</si>
  <si>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</si>
  <si>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</si>
  <si>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</si>
  <si>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</si>
  <si>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</si>
  <si>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</si>
  <si>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</si>
  <si>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</si>
  <si>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</si>
  <si>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</si>
  <si>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</si>
  <si>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</si>
  <si>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</si>
  <si>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</si>
  <si>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</si>
  <si>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</si>
  <si>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</si>
  <si>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</si>
  <si>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</si>
  <si>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</si>
  <si>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</si>
  <si>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</si>
  <si>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</si>
  <si>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</si>
  <si>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</si>
  <si>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</si>
  <si>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</si>
  <si>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</si>
  <si>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</si>
  <si>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</si>
  <si>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</si>
  <si>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</si>
  <si>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</si>
  <si>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</si>
  <si>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</si>
  <si>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</si>
  <si>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</si>
  <si>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</si>
  <si>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</si>
  <si>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</si>
  <si>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</si>
  <si>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</si>
  <si>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</si>
  <si>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</si>
  <si>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</si>
  <si>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</si>
  <si>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</si>
  <si>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</si>
  <si>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</si>
  <si>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</si>
  <si>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</si>
  <si>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</si>
  <si>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</si>
  <si>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</si>
  <si>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</si>
  <si>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</si>
  <si>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</si>
  <si>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</si>
  <si>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</si>
  <si>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</si>
  <si>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</si>
  <si>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</si>
  <si>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</si>
  <si>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</si>
  <si>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</si>
  <si>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</si>
  <si>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</si>
  <si>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</si>
  <si>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</si>
  <si>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</si>
  <si>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</si>
  <si>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</si>
  <si>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</si>
  <si>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</si>
  <si>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</si>
  <si>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</si>
  <si>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</si>
  <si>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</si>
  <si>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</si>
  <si>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</si>
  <si>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</si>
  <si>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</si>
  <si>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</si>
  <si>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</si>
  <si>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</si>
  <si>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</si>
  <si>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</si>
  <si>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</si>
  <si>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</si>
  <si>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</si>
  <si>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</si>
  <si>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</si>
  <si>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</si>
  <si>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</si>
  <si>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</si>
  <si>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</si>
  <si>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</si>
  <si>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</si>
  <si>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</si>
  <si>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</si>
  <si>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</si>
  <si>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</si>
  <si>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</si>
  <si>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</si>
  <si>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</si>
  <si>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</si>
  <si>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</si>
  <si>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</si>
  <si>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</si>
  <si>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</si>
  <si>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</si>
  <si>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</si>
  <si>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</si>
  <si>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</si>
  <si>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</si>
  <si>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</si>
  <si>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</si>
  <si>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</si>
  <si>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</si>
  <si>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</si>
  <si>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</si>
  <si>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</si>
  <si>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</si>
  <si>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</si>
  <si>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</si>
  <si>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</si>
  <si>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</si>
  <si>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</si>
  <si>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</si>
  <si>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</si>
  <si>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</si>
  <si>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</si>
  <si>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</si>
  <si>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</si>
  <si>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</si>
  <si>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</si>
  <si>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</si>
  <si>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</si>
  <si>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</si>
  <si>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</si>
  <si>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</si>
  <si>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</si>
  <si>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</si>
  <si>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</si>
  <si>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</si>
  <si>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</si>
  <si>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</si>
  <si>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</si>
  <si>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</si>
  <si>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</si>
  <si>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</si>
  <si>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</si>
  <si>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</si>
  <si>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</si>
  <si>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</si>
  <si>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</si>
  <si>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</si>
  <si>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</si>
  <si>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</si>
  <si>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</si>
  <si>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</si>
  <si>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</si>
  <si>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</si>
  <si>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</si>
  <si>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</si>
  <si>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</si>
  <si>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</si>
  <si>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</si>
  <si>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</si>
  <si>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</si>
  <si>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</si>
  <si>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</si>
  <si>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</si>
  <si>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</si>
  <si>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</si>
  <si>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</si>
  <si>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</si>
  <si>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</si>
  <si>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</si>
  <si>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</si>
  <si>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</si>
  <si>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</si>
  <si>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</si>
  <si>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</si>
  <si>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</si>
  <si>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</si>
  <si>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</si>
  <si>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</si>
  <si>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</si>
  <si>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</si>
  <si>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</si>
  <si>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</si>
  <si>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</si>
  <si>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</si>
  <si>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</si>
  <si>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</si>
  <si>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</si>
  <si>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</si>
  <si>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</si>
  <si>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</si>
  <si>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</si>
  <si>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</si>
  <si>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</si>
  <si>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</si>
  <si>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</si>
  <si>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</si>
  <si>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</si>
  <si>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</si>
  <si>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</si>
  <si>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</si>
  <si>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</si>
  <si>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</si>
  <si>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</si>
  <si>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</si>
  <si>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</si>
  <si>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</si>
  <si>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</si>
  <si>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</si>
  <si>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</si>
  <si>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</si>
  <si>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</si>
  <si>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</si>
  <si>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</si>
  <si>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</si>
  <si>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</si>
  <si>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</si>
  <si>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</si>
  <si>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</si>
  <si>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</si>
  <si>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</si>
  <si>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</si>
  <si>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</si>
  <si>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</si>
  <si>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</si>
  <si>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</si>
  <si>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</si>
  <si>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</si>
  <si>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</si>
  <si>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</si>
  <si>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</si>
  <si>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</si>
  <si>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</si>
  <si>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</si>
  <si>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</si>
  <si>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</si>
  <si>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</si>
  <si>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</si>
  <si>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</si>
  <si>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</si>
  <si>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</si>
  <si>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</si>
  <si>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</si>
  <si>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</si>
  <si>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</si>
  <si>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</si>
  <si>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</si>
  <si>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</si>
  <si>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</si>
  <si>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</si>
  <si>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</si>
  <si>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</si>
  <si>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</si>
  <si>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</si>
  <si>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</si>
  <si>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</si>
  <si>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</si>
  <si>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</si>
  <si>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</si>
  <si>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</si>
  <si>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</si>
  <si>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</si>
  <si>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</si>
  <si>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</si>
  <si>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</si>
  <si>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</si>
  <si>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</si>
  <si>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</si>
  <si>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</si>
  <si>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</si>
  <si>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</si>
  <si>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</si>
  <si>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</si>
  <si>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</si>
  <si>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</si>
  <si>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</si>
  <si>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</si>
  <si>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</si>
  <si>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</si>
  <si>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</si>
  <si>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</si>
  <si>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</si>
  <si>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</si>
  <si>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</si>
  <si>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</si>
  <si>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</si>
  <si>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</si>
  <si>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</si>
  <si>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</si>
  <si>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</si>
  <si>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</si>
  <si>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</si>
  <si>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</si>
  <si>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</si>
  <si>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</si>
  <si>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</si>
  <si>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</si>
  <si>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</si>
  <si>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</si>
  <si>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</si>
  <si>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</si>
  <si>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</si>
  <si>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</si>
  <si>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</si>
  <si>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</si>
  <si>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</si>
  <si>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</si>
  <si>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</si>
  <si>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</si>
  <si>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</si>
  <si>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</si>
  <si>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</si>
  <si>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</si>
  <si>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</si>
  <si>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</si>
  <si>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</si>
  <si>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</si>
  <si>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</si>
  <si>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</si>
  <si>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</si>
  <si>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</si>
  <si>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</si>
  <si>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</si>
  <si>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</si>
  <si>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</si>
  <si>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</si>
  <si>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</si>
  <si>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</si>
  <si>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</si>
  <si>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</si>
  <si>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</si>
  <si>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</si>
  <si>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</si>
  <si>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</si>
  <si>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</si>
  <si>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</si>
  <si>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</si>
  <si>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</si>
  <si>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</si>
  <si>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</si>
  <si>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</si>
  <si>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</si>
  <si>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</si>
  <si>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</si>
  <si>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</si>
  <si>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</si>
  <si>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</si>
  <si>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</si>
  <si>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</si>
  <si>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</si>
  <si>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</si>
  <si>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</si>
  <si>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</si>
  <si>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</si>
  <si>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</si>
  <si>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</si>
  <si>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</si>
  <si>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</si>
  <si>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</si>
  <si>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</si>
  <si>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</si>
  <si>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</si>
  <si>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</si>
  <si>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</si>
  <si>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</si>
  <si>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</si>
  <si>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</si>
  <si>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</si>
  <si>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</si>
  <si>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</si>
  <si>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</si>
  <si>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</si>
  <si>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</si>
  <si>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</si>
  <si>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</si>
  <si>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</si>
  <si>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</si>
  <si>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</si>
  <si>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</si>
  <si>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</si>
  <si>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</si>
  <si>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</si>
  <si>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</si>
  <si>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</si>
  <si>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</si>
  <si>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</si>
  <si>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</si>
  <si>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</si>
  <si>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</si>
  <si>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</si>
  <si>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</si>
  <si>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</si>
  <si>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</si>
  <si>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</si>
  <si>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</si>
  <si>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</si>
  <si>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</si>
  <si>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</si>
  <si>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</si>
  <si>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</si>
  <si>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</si>
  <si>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</si>
  <si>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</si>
  <si>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</si>
  <si>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</si>
  <si>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</si>
  <si>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</si>
  <si>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</si>
  <si>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</si>
  <si>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</si>
  <si>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</si>
  <si>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</si>
  <si>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</si>
  <si>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</si>
  <si>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</si>
  <si>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</si>
  <si>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</si>
  <si>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</si>
  <si>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</si>
  <si>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</si>
  <si>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</si>
  <si>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</si>
  <si>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</si>
  <si>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</si>
  <si>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</si>
  <si>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</si>
  <si>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</si>
  <si>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</si>
  <si>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</si>
  <si>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</si>
  <si>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</si>
  <si>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</si>
  <si>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</si>
  <si>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</si>
  <si>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</si>
  <si>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</si>
  <si>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</si>
  <si>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</si>
  <si>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</si>
  <si>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</si>
  <si>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</si>
  <si>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</si>
  <si>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</si>
  <si>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</si>
  <si>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</si>
  <si>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</si>
  <si>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</si>
  <si>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</si>
  <si>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</si>
  <si>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</si>
  <si>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</si>
  <si>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</si>
  <si>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</si>
  <si>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</si>
  <si>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</si>
  <si>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</si>
  <si>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</si>
  <si>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</si>
  <si>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</si>
  <si>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</si>
  <si>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</si>
  <si>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</si>
  <si>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</si>
  <si>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</si>
  <si>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</si>
  <si>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</si>
  <si>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</si>
  <si>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</si>
  <si>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</si>
  <si>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</si>
  <si>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</si>
  <si>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</si>
  <si>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</si>
  <si>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</si>
  <si>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</si>
  <si>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</si>
  <si>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</si>
  <si>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</si>
  <si>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</si>
  <si>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</si>
  <si>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</si>
  <si>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</si>
  <si>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</si>
  <si>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</si>
  <si>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</si>
  <si>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</si>
  <si>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</si>
  <si>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</si>
  <si>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</si>
  <si>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</si>
  <si>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</si>
  <si>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</si>
  <si>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</si>
  <si>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</si>
  <si>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</si>
  <si>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</si>
  <si>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</si>
  <si>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</si>
  <si>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</si>
  <si>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</si>
  <si>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</si>
  <si>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</si>
  <si>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</si>
  <si>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</si>
  <si>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</si>
  <si>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</si>
  <si>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</si>
  <si>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</si>
  <si>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</si>
  <si>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</si>
  <si>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</si>
  <si>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</si>
  <si>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</si>
  <si>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</si>
  <si>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</si>
  <si>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</si>
  <si>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</si>
  <si>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</si>
  <si>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</si>
  <si>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</si>
  <si>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</si>
  <si>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</si>
  <si>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</si>
  <si>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</si>
  <si>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</si>
  <si>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</si>
  <si>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</si>
  <si>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</si>
  <si>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</si>
  <si>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</si>
  <si>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</si>
  <si>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</si>
  <si>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</si>
  <si>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</si>
  <si>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</si>
  <si>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</si>
  <si>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</si>
  <si>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</si>
  <si>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</si>
  <si>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</si>
  <si>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</si>
  <si>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</si>
  <si>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</si>
  <si>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</si>
  <si>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</si>
  <si>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</si>
  <si>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</si>
  <si>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</si>
  <si>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</si>
  <si>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</si>
  <si>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</si>
  <si>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</si>
  <si>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</si>
  <si>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</si>
  <si>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</si>
  <si>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</si>
  <si>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</si>
  <si>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</si>
  <si>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</si>
  <si>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</si>
  <si>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</si>
  <si>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</si>
  <si>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</si>
  <si>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</si>
  <si>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</si>
  <si>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</si>
  <si>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</si>
  <si>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</si>
  <si>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</si>
  <si>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</si>
  <si>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</si>
  <si>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</si>
  <si>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</si>
  <si>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</si>
  <si>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</si>
  <si>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</si>
  <si>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</si>
  <si>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</si>
  <si>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</si>
  <si>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</si>
  <si>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</si>
  <si>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</si>
  <si>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</si>
  <si>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</si>
  <si>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</si>
  <si>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</si>
  <si>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</si>
  <si>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</si>
  <si>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</si>
  <si>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</si>
  <si>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</si>
  <si>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</si>
  <si>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</si>
  <si>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</si>
  <si>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</si>
  <si>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</si>
  <si>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</si>
  <si>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</si>
  <si>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</si>
  <si>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</si>
  <si>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</si>
  <si>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</si>
  <si>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</si>
  <si>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</si>
  <si>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</si>
  <si>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</si>
  <si>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</si>
  <si>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</si>
  <si>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</si>
  <si>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</si>
  <si>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</si>
  <si>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</si>
  <si>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</si>
  <si>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</si>
  <si>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</si>
  <si>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</si>
  <si>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</si>
  <si>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</si>
  <si>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</si>
  <si>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</si>
  <si>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</si>
  <si>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</si>
  <si>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</si>
  <si>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</si>
  <si>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</si>
  <si>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</si>
  <si>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</si>
  <si>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</si>
  <si>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</si>
  <si>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</si>
  <si>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</si>
  <si>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</si>
  <si>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</si>
  <si>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</si>
  <si>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</si>
  <si>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</si>
  <si>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</si>
  <si>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</si>
  <si>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</si>
  <si>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</si>
  <si>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</si>
  <si>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</si>
  <si>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</si>
  <si>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</si>
  <si>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</si>
  <si>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</si>
  <si>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</si>
  <si>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</si>
  <si>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</si>
  <si>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</si>
  <si>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</si>
  <si>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</si>
  <si>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</si>
  <si>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</si>
  <si>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</si>
  <si>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</si>
  <si>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</si>
  <si>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</si>
  <si>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</si>
  <si>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</si>
  <si>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</si>
  <si>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</si>
  <si>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</si>
  <si>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</si>
  <si>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</si>
  <si>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</si>
  <si>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</si>
  <si>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</si>
  <si>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</si>
  <si>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</si>
  <si>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</si>
  <si>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</si>
  <si>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</si>
  <si>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</si>
  <si>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</si>
  <si>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</si>
  <si>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</si>
  <si>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</si>
  <si>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</si>
  <si>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</si>
  <si>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</si>
  <si>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</si>
  <si>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</si>
  <si>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</si>
  <si>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</si>
  <si>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</si>
  <si>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</si>
  <si>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</si>
  <si>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</si>
  <si>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</si>
  <si>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</si>
  <si>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</si>
  <si>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</si>
  <si>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</si>
  <si>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</si>
  <si>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</si>
  <si>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</si>
  <si>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</si>
  <si>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</si>
  <si>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</si>
  <si>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</si>
  <si>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</si>
  <si>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</si>
  <si>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</si>
  <si>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</si>
  <si>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</si>
  <si>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</si>
  <si>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</si>
  <si>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</si>
  <si>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</si>
  <si>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</si>
  <si>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</si>
  <si>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</si>
  <si>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</si>
  <si>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</si>
  <si>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</si>
  <si>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</si>
  <si>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</si>
  <si>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</si>
  <si>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</si>
  <si>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</si>
  <si>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</si>
  <si>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</si>
  <si>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</si>
  <si>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</si>
  <si>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</si>
  <si>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</si>
  <si>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</si>
  <si>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</si>
  <si>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</si>
  <si>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</si>
  <si>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</si>
  <si>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</si>
  <si>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</si>
  <si>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</si>
  <si>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</si>
  <si>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</si>
  <si>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</si>
  <si>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</si>
  <si>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</si>
  <si>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</si>
  <si>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</si>
  <si>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</si>
  <si>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</si>
  <si>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</si>
  <si>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</si>
  <si>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</si>
  <si>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</si>
  <si>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</si>
  <si>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</si>
  <si>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</si>
  <si>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</si>
  <si>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</si>
  <si>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</si>
  <si>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</si>
  <si>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</si>
  <si>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</si>
  <si>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</si>
  <si>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</si>
  <si>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</si>
  <si>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</si>
  <si>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</si>
  <si>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</si>
  <si>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</si>
  <si>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</si>
  <si>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</si>
  <si>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</si>
  <si>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</si>
  <si>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</si>
  <si>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</si>
  <si>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</si>
  <si>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</si>
  <si>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</si>
  <si>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</si>
  <si>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</si>
  <si>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</si>
  <si>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</si>
  <si>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</si>
  <si>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</si>
  <si>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</si>
  <si>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</si>
  <si>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</si>
  <si>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</si>
  <si>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</si>
  <si>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</si>
  <si>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</si>
  <si>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</si>
  <si>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</si>
  <si>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</si>
  <si>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</si>
  <si>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</si>
  <si>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</si>
  <si>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</si>
  <si>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</si>
  <si>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</si>
  <si>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</si>
  <si>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</si>
  <si>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</si>
  <si>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</si>
  <si>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</si>
  <si>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</si>
  <si>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</si>
  <si>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</si>
  <si>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</si>
  <si>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</si>
  <si>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</si>
  <si>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</si>
  <si>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</si>
  <si>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</si>
  <si>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</si>
  <si>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</si>
  <si>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</si>
  <si>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</si>
  <si>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</si>
  <si>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</si>
  <si>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</si>
  <si>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</si>
  <si>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</si>
  <si>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</si>
  <si>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</si>
  <si>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</si>
  <si>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</si>
  <si>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</si>
  <si>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</si>
  <si>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</si>
  <si>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</si>
  <si>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</si>
  <si>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</si>
  <si>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</si>
  <si>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</si>
  <si>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</si>
  <si>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</si>
  <si>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</si>
  <si>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</si>
  <si>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</si>
  <si>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</si>
  <si>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</si>
  <si>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</si>
  <si>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</si>
  <si>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</si>
  <si>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</si>
  <si>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</si>
  <si>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</si>
  <si>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</si>
  <si>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</si>
  <si>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</si>
  <si>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</si>
  <si>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</si>
  <si>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</si>
  <si>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</si>
  <si>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</si>
  <si>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</si>
  <si>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</si>
  <si>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</si>
  <si>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</si>
  <si>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</si>
  <si>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</si>
  <si>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</si>
  <si>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</si>
  <si>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</si>
  <si>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</si>
  <si>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</si>
  <si>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</si>
  <si>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</si>
  <si>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</si>
  <si>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</si>
  <si>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</si>
  <si>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</si>
  <si>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</si>
  <si>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</si>
  <si>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</si>
  <si>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</si>
  <si>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</si>
  <si>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</si>
  <si>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</si>
  <si>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</si>
  <si>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</si>
  <si>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</si>
  <si>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</si>
  <si>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</si>
  <si>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</si>
  <si>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</si>
  <si>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</si>
  <si>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</si>
  <si>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</si>
  <si>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</si>
  <si>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</si>
  <si>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</si>
  <si>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</si>
  <si>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</si>
  <si>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</si>
  <si>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</si>
  <si>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</si>
  <si>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</si>
  <si>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</si>
  <si>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</si>
  <si>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</si>
  <si>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</si>
  <si>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</si>
  <si>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</si>
  <si>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</si>
  <si>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</si>
  <si>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</si>
  <si>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</si>
  <si>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</si>
  <si>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</si>
  <si>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</si>
  <si>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</si>
  <si>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</si>
  <si>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</si>
  <si>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</si>
  <si>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</si>
  <si>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</si>
  <si>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</si>
  <si>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</si>
  <si>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</si>
  <si>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</si>
  <si>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</si>
  <si>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</si>
  <si>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</si>
  <si>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</si>
  <si>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</si>
  <si>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</si>
  <si>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</si>
  <si>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</si>
  <si>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</si>
  <si>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</si>
  <si>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</si>
  <si>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</si>
  <si>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</si>
  <si>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</si>
  <si>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</si>
  <si>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</si>
  <si>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</si>
  <si>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</si>
  <si>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</si>
  <si>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</si>
  <si>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</si>
  <si>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</si>
  <si>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</si>
  <si>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</si>
  <si>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</si>
  <si>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</si>
  <si>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</si>
  <si>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</si>
  <si>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</si>
  <si>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</si>
  <si>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</si>
  <si>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</si>
  <si>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</si>
  <si>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</si>
  <si>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</si>
  <si>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</si>
  <si>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</si>
  <si>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</si>
  <si>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</si>
  <si>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</si>
  <si>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</si>
  <si>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</si>
  <si>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</si>
  <si>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</si>
  <si>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</si>
  <si>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</si>
  <si>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</si>
  <si>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</si>
  <si>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</si>
  <si>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</si>
  <si>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</si>
  <si>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</si>
  <si>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</si>
  <si>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</si>
  <si>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</si>
  <si>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</si>
  <si>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</si>
  <si>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</si>
  <si>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</si>
  <si>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</si>
  <si>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</si>
  <si>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</si>
  <si>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</si>
  <si>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</si>
  <si>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</si>
  <si>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</si>
  <si>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</si>
  <si>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</si>
  <si>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</si>
  <si>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</si>
  <si>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</si>
  <si>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</si>
  <si>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</si>
  <si>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</si>
  <si>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</si>
  <si>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</si>
  <si>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</si>
  <si>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</si>
  <si>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</si>
  <si>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</si>
  <si>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</si>
  <si>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</si>
  <si>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</si>
  <si>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</si>
  <si>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</si>
  <si>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</si>
  <si>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</si>
  <si>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</si>
  <si>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</si>
  <si>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</si>
  <si>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</si>
  <si>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</si>
  <si>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</si>
  <si>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</si>
  <si>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</si>
  <si>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</si>
  <si>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</si>
  <si>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</si>
  <si>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</si>
  <si>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</si>
  <si>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</si>
  <si>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</si>
  <si>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</si>
  <si>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</si>
  <si>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</si>
  <si>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</si>
  <si>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</si>
  <si>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</si>
  <si>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</si>
  <si>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</si>
  <si>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</si>
  <si>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</si>
  <si>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</si>
  <si>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</si>
  <si>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</si>
  <si>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</si>
  <si>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</si>
  <si>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</si>
  <si>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</si>
  <si>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</si>
  <si>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</si>
  <si>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</si>
  <si>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</si>
  <si>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</si>
  <si>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</si>
  <si>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</si>
  <si>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</si>
  <si>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</si>
  <si>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</si>
  <si>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</si>
  <si>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</si>
  <si>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</si>
  <si>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</si>
  <si>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</si>
  <si>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</si>
  <si>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</si>
  <si>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</si>
  <si>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</si>
  <si>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</si>
  <si>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</si>
  <si>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</si>
  <si>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</si>
  <si>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</si>
  <si>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</si>
  <si>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</si>
  <si>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</si>
  <si>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</si>
  <si>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</si>
  <si>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</si>
  <si>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</si>
  <si>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</si>
  <si>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</si>
  <si>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</si>
  <si>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</si>
  <si>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</si>
  <si>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</si>
  <si>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</si>
  <si>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</si>
  <si>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</si>
  <si>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</si>
  <si>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</si>
  <si>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</si>
  <si>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</si>
  <si>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</si>
  <si>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</si>
  <si>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</si>
  <si>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</si>
  <si>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</si>
  <si>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</si>
  <si>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</si>
  <si>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</si>
  <si>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</si>
  <si>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</si>
  <si>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</si>
  <si>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</si>
  <si>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</si>
  <si>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</si>
  <si>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</si>
  <si>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</si>
  <si>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</si>
  <si>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</si>
  <si>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</si>
  <si>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</si>
  <si>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</si>
  <si>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</si>
  <si>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</si>
  <si>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</si>
  <si>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</si>
  <si>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</si>
  <si>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</si>
  <si>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</si>
  <si>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</si>
  <si>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</si>
  <si>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</si>
  <si>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</si>
  <si>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</si>
  <si>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</si>
  <si>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</si>
  <si>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</si>
  <si>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</si>
  <si>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</si>
  <si>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</si>
  <si>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</si>
  <si>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</si>
  <si>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</si>
  <si>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</si>
  <si>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</si>
  <si>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</si>
  <si>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</si>
  <si>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</si>
  <si>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</si>
  <si>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</si>
  <si>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</si>
  <si>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</si>
  <si>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</si>
  <si>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</si>
  <si>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</si>
  <si>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</si>
  <si>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</si>
  <si>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</si>
  <si>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</si>
  <si>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</si>
  <si>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</si>
  <si>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</si>
  <si>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</si>
  <si>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</si>
  <si>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</si>
  <si>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</si>
  <si>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</si>
  <si>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</si>
  <si>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</si>
  <si>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</si>
  <si>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</si>
  <si>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</si>
  <si>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</si>
  <si>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</si>
  <si>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</si>
  <si>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</si>
  <si>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</si>
  <si>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</si>
  <si>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</si>
  <si>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</si>
  <si>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</si>
  <si>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</si>
  <si>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</si>
  <si>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</si>
  <si>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</si>
  <si>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</si>
  <si>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</si>
  <si>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</si>
  <si>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</si>
  <si>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</si>
  <si>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</si>
  <si>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</si>
  <si>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</si>
  <si>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</si>
  <si>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</si>
  <si>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</si>
  <si>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</si>
  <si>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</si>
  <si>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</si>
  <si>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</si>
  <si>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</si>
  <si>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</si>
  <si>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</si>
  <si>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</si>
  <si>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</si>
  <si>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</si>
  <si>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</si>
  <si>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</si>
  <si>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</si>
  <si>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</si>
  <si>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</si>
  <si>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</si>
  <si>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</si>
  <si>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</si>
  <si>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</si>
  <si>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</si>
  <si>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</si>
  <si>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</si>
  <si>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</si>
  <si>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</si>
  <si>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</si>
  <si>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</si>
  <si>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</si>
  <si>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</si>
  <si>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</si>
  <si>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</si>
  <si>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</si>
  <si>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</si>
  <si>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</si>
  <si>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</si>
  <si>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</si>
  <si>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</si>
  <si>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</si>
  <si>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</si>
  <si>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</si>
  <si>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</si>
  <si>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</si>
  <si>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</si>
  <si>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</si>
  <si>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</si>
  <si>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</si>
  <si>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</si>
  <si>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</si>
  <si>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</si>
  <si>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</si>
  <si>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</si>
  <si>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</si>
  <si>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</si>
  <si>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</si>
  <si>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</si>
  <si>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</si>
  <si>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</si>
  <si>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</si>
  <si>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</si>
  <si>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</si>
  <si>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</si>
  <si>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</si>
  <si>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</si>
  <si>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</si>
  <si>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</si>
  <si>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</si>
  <si>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</si>
  <si>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</si>
  <si>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</si>
  <si>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</si>
  <si>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</si>
  <si>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</si>
  <si>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</si>
  <si>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</si>
  <si>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</si>
  <si>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</si>
  <si>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</si>
  <si>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</si>
  <si>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</si>
  <si>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</si>
  <si>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</si>
  <si>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</si>
  <si>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</si>
  <si>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</si>
  <si>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</si>
  <si>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</si>
  <si>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</si>
  <si>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</si>
  <si>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</si>
  <si>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</si>
  <si>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</si>
  <si>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</si>
  <si>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</si>
  <si>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</si>
  <si>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</si>
  <si>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</si>
  <si>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</si>
  <si>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</si>
  <si>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</si>
  <si>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</si>
  <si>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</si>
  <si>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</si>
  <si>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</si>
  <si>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</si>
  <si>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</si>
  <si>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</si>
  <si>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</si>
  <si>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</si>
  <si>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</si>
  <si>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</si>
  <si>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</si>
  <si>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</si>
  <si>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</si>
  <si>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</si>
  <si>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</si>
  <si>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</si>
  <si>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</si>
  <si>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</si>
  <si>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</si>
  <si>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</si>
  <si>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</si>
  <si>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</si>
  <si>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</si>
  <si>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</si>
  <si>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</si>
  <si>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</si>
  <si>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</si>
  <si>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</si>
  <si>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</si>
  <si>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</si>
  <si>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</si>
  <si>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</si>
  <si>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</si>
  <si>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</si>
  <si>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</si>
  <si>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</si>
  <si>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</si>
  <si>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</si>
  <si>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</si>
  <si>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</si>
  <si>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</si>
  <si>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</si>
  <si>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</si>
  <si>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</si>
  <si>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</si>
  <si>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</si>
  <si>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</si>
  <si>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</si>
  <si>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</si>
  <si>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</si>
  <si>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</si>
  <si>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</si>
  <si>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</si>
  <si>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</si>
  <si>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</si>
  <si>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</si>
  <si>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</si>
  <si>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</si>
  <si>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</si>
  <si>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</si>
  <si>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</si>
  <si>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</si>
  <si>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</si>
  <si>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</si>
  <si>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</si>
  <si>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</si>
  <si>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</si>
  <si>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</si>
  <si>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</si>
  <si>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</si>
  <si>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</si>
  <si>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</si>
  <si>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</si>
  <si>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</si>
  <si>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</si>
  <si>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</si>
  <si>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</si>
  <si>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</si>
  <si>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</si>
  <si>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</si>
  <si>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</si>
  <si>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</si>
  <si>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</si>
  <si>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</si>
  <si>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</si>
  <si>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</si>
  <si>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</si>
  <si>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</si>
  <si>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</si>
  <si>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</si>
  <si>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</si>
  <si>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</si>
  <si>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</si>
  <si>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</si>
  <si>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</si>
  <si>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</si>
  <si>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</si>
  <si>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</si>
  <si>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</si>
  <si>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</si>
  <si>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</si>
  <si>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</si>
  <si>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</si>
  <si>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</si>
  <si>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</si>
  <si>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</si>
  <si>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</si>
  <si>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</si>
  <si>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</si>
  <si>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</si>
  <si>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</si>
  <si>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</si>
  <si>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</si>
  <si>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</si>
  <si>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</si>
  <si>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</si>
  <si>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</si>
  <si>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</si>
  <si>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</si>
  <si>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</si>
  <si>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</si>
  <si>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</si>
  <si>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</si>
  <si>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</si>
  <si>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</si>
  <si>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</si>
  <si>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</si>
  <si>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</si>
  <si>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</si>
  <si>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</si>
  <si>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</si>
  <si>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</si>
  <si>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</si>
  <si>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</si>
  <si>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</si>
  <si>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</si>
  <si>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</si>
  <si>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</si>
  <si>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</si>
  <si>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</si>
  <si>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</si>
  <si>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</si>
  <si>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</si>
  <si>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</si>
  <si>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</si>
  <si>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</si>
  <si>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</si>
  <si>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</si>
  <si>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</si>
  <si>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</si>
  <si>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</si>
  <si>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</si>
  <si>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</si>
  <si>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</si>
  <si>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</si>
  <si>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</si>
  <si>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</si>
  <si>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</si>
  <si>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</si>
  <si>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</si>
  <si>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</si>
  <si>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</si>
  <si>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</si>
  <si>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</si>
  <si>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</si>
  <si>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</si>
  <si>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</si>
  <si>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</si>
  <si>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</si>
  <si>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</si>
  <si>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</si>
  <si>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</si>
  <si>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</si>
  <si>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</si>
  <si>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</si>
  <si>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</si>
  <si>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</si>
  <si>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</si>
  <si>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</si>
  <si>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</si>
  <si>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</si>
  <si>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</si>
  <si>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</si>
  <si>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</si>
  <si>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</si>
  <si>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</si>
  <si>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</si>
  <si>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</si>
  <si>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</si>
  <si>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</si>
  <si>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</si>
  <si>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</si>
  <si>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</si>
  <si>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</si>
  <si>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</si>
  <si>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</si>
  <si>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</si>
  <si>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</si>
  <si>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</si>
  <si>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</si>
  <si>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</si>
  <si>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</si>
  <si>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</si>
  <si>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</si>
  <si>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</si>
  <si>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</si>
  <si>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</si>
  <si>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</si>
  <si>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</si>
  <si>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</si>
  <si>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</si>
  <si>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</si>
  <si>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</si>
  <si>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</si>
  <si>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</si>
  <si>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</si>
  <si>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</si>
  <si>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</si>
  <si>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</si>
  <si>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</si>
  <si>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</si>
  <si>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</si>
  <si>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</si>
  <si>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</si>
  <si>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</si>
  <si>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</si>
  <si>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</si>
  <si>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</si>
  <si>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</si>
  <si>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</si>
  <si>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</si>
  <si>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</si>
  <si>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</si>
  <si>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</si>
  <si>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</si>
  <si>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</si>
  <si>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</si>
  <si>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</si>
  <si>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</si>
  <si>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</si>
  <si>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</si>
  <si>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</si>
  <si>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</si>
  <si>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</si>
  <si>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</si>
  <si>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</si>
  <si>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</si>
  <si>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</si>
  <si>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</si>
  <si>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</si>
  <si>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</si>
  <si>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</si>
  <si>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</si>
  <si>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</si>
  <si>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</si>
  <si>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</si>
  <si>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</si>
  <si>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</si>
  <si>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</si>
  <si>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</si>
  <si>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</si>
  <si>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</si>
  <si>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</si>
  <si>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</si>
  <si>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</si>
  <si>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</si>
  <si>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</si>
  <si>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</si>
  <si>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</si>
  <si>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</si>
  <si>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</si>
  <si>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</si>
  <si>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</si>
  <si>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</si>
  <si>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</si>
  <si>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</si>
  <si>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</si>
  <si>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</si>
  <si>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</si>
  <si>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</si>
  <si>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</si>
  <si>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</si>
  <si>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</si>
  <si>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</si>
  <si>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</si>
  <si>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</si>
  <si>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</si>
  <si>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</si>
  <si>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</si>
  <si>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</si>
  <si>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</si>
  <si>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</si>
  <si>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</si>
  <si>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</si>
  <si>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</si>
  <si>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</si>
  <si>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</si>
  <si>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</si>
  <si>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</si>
  <si>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</si>
  <si>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</si>
  <si>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</si>
  <si>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</si>
  <si>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</si>
  <si>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</si>
  <si>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</si>
  <si>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</si>
  <si>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</si>
  <si>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</si>
  <si>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</si>
  <si>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</si>
  <si>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</si>
  <si>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</si>
  <si>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</si>
  <si>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</si>
  <si>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</si>
  <si>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</si>
  <si>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</si>
  <si>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</si>
  <si>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</si>
  <si>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</si>
  <si>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</si>
  <si>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</si>
  <si>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</si>
  <si>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</si>
  <si>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</si>
  <si>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</si>
  <si>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</si>
  <si>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</si>
  <si>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</si>
  <si>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</si>
  <si>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</si>
  <si>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</si>
  <si>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</si>
  <si>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</si>
  <si>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</si>
  <si>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</si>
  <si>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</si>
  <si>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</si>
  <si>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</si>
  <si>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</si>
  <si>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</si>
  <si>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</si>
  <si>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</si>
  <si>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</si>
  <si>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</si>
  <si>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</si>
  <si>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</si>
  <si>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</si>
  <si>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</si>
  <si>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</si>
  <si>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</si>
  <si>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</si>
  <si>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</si>
  <si>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</si>
  <si>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</si>
  <si>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</si>
  <si>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</si>
  <si>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</si>
  <si>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</si>
  <si>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</si>
  <si>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</si>
  <si>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</si>
  <si>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</si>
  <si>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</si>
  <si>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</si>
  <si>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</si>
  <si>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</si>
  <si>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</si>
  <si>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</si>
  <si>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</si>
  <si>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</si>
  <si>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</si>
  <si>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</si>
  <si>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</si>
  <si>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</si>
  <si>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</si>
  <si>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</si>
  <si>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</si>
  <si>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</si>
  <si>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</si>
  <si>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</si>
  <si>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</si>
  <si>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</si>
  <si>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</si>
  <si>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</si>
  <si>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</si>
  <si>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</si>
  <si>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</si>
  <si>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</si>
  <si>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</si>
  <si>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</si>
  <si>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</si>
  <si>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</si>
  <si>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</si>
  <si>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</si>
  <si>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</si>
  <si>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</si>
  <si>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</si>
  <si>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</si>
  <si>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</si>
  <si>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</si>
  <si>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</si>
  <si>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</si>
  <si>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</si>
  <si>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</si>
  <si>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</si>
  <si>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</si>
  <si>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</si>
  <si>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</si>
  <si>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</si>
  <si>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</si>
  <si>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</si>
  <si>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</si>
  <si>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</si>
  <si>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</si>
  <si>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</si>
  <si>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</si>
  <si>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</si>
  <si>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</si>
  <si>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</si>
  <si>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</si>
  <si>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</si>
  <si>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</si>
  <si>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</si>
  <si>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</si>
  <si>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</si>
  <si>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</si>
  <si>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</si>
  <si>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</si>
  <si>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</si>
  <si>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</si>
  <si>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</si>
  <si>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</si>
  <si>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</si>
  <si>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</si>
  <si>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</si>
  <si>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</si>
  <si>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</si>
  <si>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</si>
  <si>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</si>
  <si>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</si>
  <si>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</si>
  <si>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</si>
  <si>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</si>
  <si>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</si>
  <si>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</si>
  <si>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</si>
  <si>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</si>
  <si>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</si>
  <si>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</si>
  <si>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</si>
  <si>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</si>
  <si>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</si>
  <si>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</si>
  <si>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</si>
  <si>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</si>
  <si>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</si>
  <si>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</si>
  <si>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</si>
  <si>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</si>
  <si>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</si>
  <si>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</si>
  <si>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</si>
  <si>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</si>
  <si>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</si>
  <si>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</si>
  <si>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</si>
  <si>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</si>
  <si>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</si>
  <si>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</si>
  <si>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</si>
  <si>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</si>
  <si>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</si>
  <si>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</si>
  <si>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</si>
  <si>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</si>
  <si>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</si>
  <si>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</si>
  <si>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</si>
  <si>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</si>
  <si>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</si>
  <si>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</si>
  <si>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</si>
  <si>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</si>
  <si>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</si>
  <si>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</si>
  <si>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</si>
  <si>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</si>
  <si>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</si>
  <si>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</si>
  <si>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</si>
  <si>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</si>
  <si>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</si>
  <si>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</si>
  <si>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</si>
  <si>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</si>
  <si>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</si>
  <si>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</si>
  <si>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</si>
  <si>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</si>
  <si>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</si>
  <si>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</si>
  <si>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</si>
  <si>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</si>
  <si>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</si>
  <si>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</si>
  <si>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</si>
  <si>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</si>
  <si>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</si>
  <si>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</si>
  <si>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</si>
  <si>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</si>
  <si>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</si>
  <si>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</si>
  <si>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</si>
  <si>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</si>
  <si>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</si>
  <si>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</si>
  <si>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</si>
  <si>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</si>
  <si>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</si>
  <si>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</si>
  <si>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</si>
  <si>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</si>
  <si>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</si>
  <si>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</si>
  <si>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</si>
  <si>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</si>
  <si>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</si>
  <si>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</si>
  <si>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</si>
  <si>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</si>
  <si>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</si>
  <si>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</si>
  <si>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</si>
  <si>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</si>
  <si>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</si>
  <si>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</si>
  <si>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</si>
  <si>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</si>
  <si>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</si>
  <si>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</si>
  <si>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</si>
  <si>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</si>
  <si>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</si>
  <si>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</si>
  <si>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</si>
  <si>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</si>
  <si>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</si>
  <si>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</si>
  <si>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</si>
  <si>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</si>
  <si>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</si>
  <si>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</si>
  <si>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</si>
  <si>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</si>
  <si>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</si>
  <si>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</si>
  <si>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</si>
  <si>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</si>
  <si>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</si>
  <si>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</si>
  <si>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</si>
  <si>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</si>
  <si>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</si>
  <si>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</si>
  <si>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</si>
  <si>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</si>
  <si>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</si>
  <si>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</si>
  <si>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</si>
  <si>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</si>
  <si>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</si>
  <si>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</si>
  <si>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</si>
  <si>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</si>
  <si>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</si>
  <si>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</si>
  <si>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</si>
  <si>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</si>
  <si>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</si>
  <si>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</si>
  <si>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</si>
  <si>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</si>
  <si>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</si>
  <si>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</si>
  <si>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</si>
  <si>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</si>
  <si>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</si>
  <si>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</si>
  <si>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</si>
  <si>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</si>
  <si>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</si>
  <si>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</si>
  <si>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</si>
  <si>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</si>
  <si>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</si>
  <si>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</si>
  <si>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</si>
  <si>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</si>
  <si>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</si>
  <si>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</si>
  <si>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</si>
  <si>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</si>
  <si>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</si>
  <si>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</si>
  <si>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</si>
  <si>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</si>
  <si>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</si>
  <si>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</si>
  <si>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</si>
  <si>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</si>
  <si>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</si>
  <si>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</si>
  <si>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</si>
  <si>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</si>
  <si>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</si>
  <si>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</si>
  <si>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</si>
  <si>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</si>
  <si>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</si>
  <si>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</si>
  <si>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</si>
  <si>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</si>
  <si>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</si>
  <si>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</si>
  <si>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</si>
  <si>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</si>
  <si>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</si>
  <si>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</si>
  <si>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</si>
  <si>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</si>
  <si>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</si>
  <si>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</si>
  <si>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</si>
  <si>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</si>
  <si>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</si>
  <si>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</si>
  <si>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</si>
  <si>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</si>
  <si>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</si>
  <si>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</si>
  <si>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</si>
  <si>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</si>
  <si>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</si>
  <si>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</si>
  <si>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</si>
  <si>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</si>
  <si>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</si>
  <si>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</si>
  <si>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</si>
  <si>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</si>
  <si>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</si>
  <si>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</si>
  <si>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</si>
  <si>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</si>
  <si>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</si>
  <si>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</si>
  <si>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</si>
  <si>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</si>
  <si>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</si>
  <si>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</si>
  <si>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</si>
  <si>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</si>
  <si>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</si>
  <si>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</si>
  <si>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</si>
  <si>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</si>
  <si>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</si>
  <si>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</si>
  <si>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</si>
  <si>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</si>
  <si>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</si>
  <si>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</si>
  <si>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</si>
  <si>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</si>
  <si>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</si>
  <si>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</si>
  <si>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</si>
  <si>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</si>
  <si>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</si>
  <si>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</si>
  <si>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</si>
  <si>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</si>
  <si>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</si>
  <si>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</si>
  <si>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</si>
  <si>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</si>
  <si>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</si>
  <si>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</si>
  <si>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</si>
  <si>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</si>
  <si>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</si>
  <si>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</si>
  <si>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</si>
  <si>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</si>
  <si>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</si>
  <si>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</si>
  <si>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</si>
  <si>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</si>
  <si>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</si>
  <si>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</si>
  <si>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</si>
  <si>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</si>
  <si>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</si>
  <si>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</si>
  <si>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</si>
  <si>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</si>
  <si>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</si>
  <si>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</si>
  <si>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</si>
  <si>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</si>
  <si>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</si>
  <si>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</si>
  <si>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</si>
  <si>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</si>
  <si>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</si>
  <si>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</si>
  <si>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</si>
  <si>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</si>
  <si>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</si>
  <si>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</si>
  <si>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</si>
  <si>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</si>
  <si>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</si>
  <si>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</si>
  <si>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</si>
  <si>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</si>
  <si>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</si>
  <si>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</si>
  <si>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</si>
  <si>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</si>
  <si>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</si>
  <si>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</si>
  <si>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</si>
  <si>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</si>
  <si>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</si>
  <si>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</si>
  <si>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</si>
  <si>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</si>
  <si>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</si>
  <si>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</si>
  <si>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</si>
  <si>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</si>
  <si>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</si>
  <si>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</si>
  <si>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</si>
  <si>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</si>
  <si>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</si>
  <si>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</si>
  <si>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</si>
  <si>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</si>
  <si>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</si>
  <si>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</si>
  <si>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</si>
  <si>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</si>
  <si>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</si>
  <si>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</si>
  <si>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</si>
  <si>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</si>
  <si>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</si>
  <si>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</si>
  <si>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</si>
  <si>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</si>
  <si>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</si>
  <si>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</si>
  <si>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</si>
  <si>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</si>
  <si>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</si>
  <si>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</si>
  <si>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</si>
  <si>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</si>
  <si>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</si>
  <si>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</si>
  <si>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</si>
  <si>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</si>
  <si>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</si>
  <si>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</si>
  <si>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</si>
  <si>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</si>
  <si>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</si>
  <si>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</si>
  <si>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</si>
  <si>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</si>
  <si>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</si>
  <si>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</si>
  <si>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</si>
  <si>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</si>
  <si>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</si>
  <si>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</si>
  <si>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</si>
  <si>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</si>
  <si>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</si>
  <si>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</si>
  <si>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</si>
  <si>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</si>
  <si>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</si>
  <si>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</si>
  <si>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</si>
  <si>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</si>
  <si>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</si>
  <si>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</si>
  <si>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</si>
  <si>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</si>
  <si>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</si>
  <si>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</si>
  <si>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</si>
  <si>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</si>
  <si>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</si>
  <si>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</si>
  <si>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</si>
  <si>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</si>
  <si>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</si>
  <si>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</si>
  <si>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</si>
  <si>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</si>
  <si>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</si>
  <si>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</si>
  <si>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</si>
  <si>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</si>
  <si>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</si>
  <si>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</si>
  <si>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</si>
  <si>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</si>
  <si>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</si>
  <si>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</si>
  <si>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</si>
  <si>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</si>
  <si>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</si>
  <si>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</si>
  <si>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</si>
  <si>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</si>
  <si>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</si>
  <si>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</si>
  <si>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</si>
  <si>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</si>
  <si>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</si>
  <si>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</si>
  <si>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</si>
  <si>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</si>
  <si>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</si>
  <si>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</si>
  <si>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</si>
  <si>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</si>
  <si>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</si>
  <si>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</si>
  <si>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</si>
  <si>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</si>
  <si>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</si>
  <si>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</si>
  <si>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</si>
  <si>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</si>
  <si>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</si>
  <si>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</si>
  <si>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</si>
  <si>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</si>
  <si>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</si>
  <si>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</si>
  <si>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</si>
  <si>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</si>
  <si>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</si>
  <si>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</si>
  <si>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</si>
  <si>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</si>
  <si>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</si>
  <si>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</si>
  <si>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</si>
  <si>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</si>
  <si>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</si>
  <si>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</si>
  <si>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</si>
  <si>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</si>
  <si>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</si>
  <si>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</si>
  <si>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</si>
  <si>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</si>
  <si>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</si>
  <si>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</si>
  <si>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</si>
  <si>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</si>
  <si>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</si>
  <si>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</si>
  <si>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</si>
  <si>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</si>
  <si>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</si>
  <si>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</si>
  <si>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</si>
  <si>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</si>
  <si>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</si>
  <si>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</si>
  <si>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</si>
  <si>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</si>
  <si>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</si>
  <si>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</si>
  <si>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</si>
  <si>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</si>
  <si>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</si>
  <si>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</si>
  <si>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</si>
  <si>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</si>
  <si>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</si>
  <si>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</si>
  <si>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</si>
  <si>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</si>
  <si>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</si>
  <si>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</si>
  <si>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</si>
  <si>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</si>
  <si>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</si>
  <si>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</si>
  <si>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</si>
  <si>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</si>
  <si>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</si>
  <si>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</si>
  <si>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</si>
  <si>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</si>
  <si>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</si>
  <si>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</si>
  <si>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</si>
  <si>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</si>
  <si>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</si>
  <si>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</si>
  <si>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</si>
  <si>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</si>
  <si>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</si>
  <si>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</si>
  <si>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</si>
  <si>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</si>
  <si>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</si>
  <si>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</si>
  <si>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</si>
  <si>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</si>
  <si>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</si>
  <si>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</si>
  <si>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</si>
  <si>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</si>
  <si>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</si>
  <si>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</si>
  <si>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</si>
  <si>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</si>
  <si>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</si>
  <si>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</si>
  <si>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</si>
  <si>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</si>
  <si>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</si>
  <si>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</si>
  <si>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</si>
  <si>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</si>
  <si>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</si>
  <si>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</si>
  <si>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</si>
  <si>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</si>
  <si>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</si>
  <si>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</si>
  <si>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</si>
  <si>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</si>
  <si>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</si>
  <si>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</si>
  <si>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</si>
  <si>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</si>
  <si>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</si>
  <si>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</si>
  <si>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</si>
  <si>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</si>
  <si>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</si>
  <si>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</si>
  <si>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</si>
  <si>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</si>
  <si>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</si>
  <si>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</si>
  <si>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</si>
  <si>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</si>
  <si>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</si>
  <si>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</si>
  <si>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</si>
  <si>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</si>
  <si>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</si>
  <si>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</si>
  <si>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</si>
  <si>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</si>
  <si>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</si>
  <si>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</si>
  <si>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</si>
  <si>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</si>
  <si>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</si>
  <si>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</si>
  <si>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</si>
  <si>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</si>
  <si>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</si>
  <si>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</si>
  <si>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</si>
  <si>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</si>
  <si>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</si>
  <si>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</si>
  <si>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</si>
  <si>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</si>
  <si>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</si>
  <si>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</si>
  <si>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</si>
  <si>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</si>
  <si>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</si>
  <si>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</si>
  <si>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</si>
  <si>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</si>
  <si>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</si>
  <si>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</si>
  <si>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</si>
  <si>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</si>
  <si>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</si>
  <si>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</si>
  <si>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</si>
  <si>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</si>
  <si>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</si>
  <si>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</si>
  <si>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</si>
  <si>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</si>
  <si>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</si>
  <si>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</si>
  <si>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</si>
  <si>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</si>
  <si>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</si>
  <si>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</si>
  <si>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</si>
  <si>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</si>
  <si>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</si>
  <si>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</si>
  <si>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</si>
  <si>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</si>
  <si>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</si>
  <si>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</si>
  <si>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</si>
  <si>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</si>
  <si>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</si>
  <si>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</si>
  <si>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</si>
  <si>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</si>
  <si>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</si>
  <si>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</si>
  <si>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</si>
  <si>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</si>
  <si>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</si>
  <si>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</si>
  <si>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</si>
  <si>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</si>
  <si>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</si>
  <si>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</si>
  <si>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</si>
  <si>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</si>
  <si>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</si>
  <si>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</si>
  <si>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</si>
  <si>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</si>
  <si>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</si>
  <si>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</si>
  <si>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</si>
  <si>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</si>
  <si>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</si>
  <si>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</si>
  <si>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</si>
  <si>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</si>
  <si>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</si>
  <si>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</si>
  <si>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</si>
  <si>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</si>
  <si>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</si>
  <si>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</si>
  <si>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</si>
  <si>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</si>
  <si>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</si>
  <si>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</si>
  <si>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</si>
  <si>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</si>
  <si>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</si>
  <si>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</si>
  <si>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</si>
  <si>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</si>
  <si>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</si>
  <si>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</si>
  <si>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</si>
  <si>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</si>
  <si>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</si>
  <si>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</si>
  <si>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</si>
  <si>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</si>
  <si>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</si>
  <si>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</si>
  <si>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</si>
  <si>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</si>
  <si>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</si>
  <si>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</si>
  <si>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</si>
  <si>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</si>
  <si>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</si>
  <si>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</si>
  <si>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</si>
  <si>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</si>
  <si>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</si>
  <si>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</si>
  <si>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</si>
  <si>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</si>
  <si>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</si>
  <si>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</si>
  <si>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</si>
  <si>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</si>
  <si>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</si>
  <si>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</si>
  <si>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</si>
  <si>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</si>
  <si>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</si>
  <si>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</si>
  <si>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</si>
  <si>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</si>
  <si>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</si>
  <si>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</si>
  <si>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</si>
  <si>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</si>
  <si>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</si>
  <si>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</si>
  <si>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</si>
  <si>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</si>
  <si>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</si>
  <si>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</si>
  <si>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</si>
  <si>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</si>
  <si>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</si>
  <si>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</si>
  <si>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</si>
  <si>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</si>
  <si>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</si>
  <si>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</si>
  <si>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</si>
  <si>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</si>
  <si>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</si>
  <si>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</si>
  <si>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</si>
  <si>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</si>
  <si>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</si>
  <si>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</si>
  <si>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</si>
  <si>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</si>
  <si>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</si>
  <si>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</si>
  <si>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</si>
  <si>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</si>
  <si>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</si>
  <si>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</si>
  <si>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</si>
  <si>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</si>
  <si>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</si>
  <si>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</si>
  <si>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</si>
  <si>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</si>
  <si>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</si>
  <si>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</si>
  <si>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</si>
  <si>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</si>
  <si>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</si>
  <si>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</si>
  <si>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</si>
  <si>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</si>
  <si>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</si>
  <si>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</si>
  <si>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</si>
  <si>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</si>
  <si>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</si>
  <si>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</si>
  <si>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</si>
  <si>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</si>
  <si>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</si>
  <si>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</si>
  <si>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</si>
  <si>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</si>
  <si>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</si>
  <si>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</si>
  <si>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</si>
  <si>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</si>
  <si>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</si>
  <si>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</si>
  <si>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</si>
  <si>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</si>
  <si>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</si>
  <si>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</si>
  <si>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</si>
  <si>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</si>
  <si>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</si>
  <si>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</si>
  <si>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</si>
  <si>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</si>
  <si>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</si>
  <si>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</si>
  <si>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</si>
  <si>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</si>
  <si>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</si>
  <si>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</si>
  <si>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</si>
  <si>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</si>
  <si>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</si>
  <si>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</si>
  <si>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</si>
  <si>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</si>
  <si>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</si>
  <si>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</si>
  <si>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</si>
  <si>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</si>
  <si>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</si>
  <si>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</si>
  <si>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</si>
  <si>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</si>
  <si>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</si>
  <si>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</si>
  <si>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</si>
  <si>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</si>
  <si>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</si>
  <si>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</si>
  <si>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</si>
  <si>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</si>
  <si>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</si>
  <si>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</si>
  <si>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</si>
  <si>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</si>
  <si>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</si>
  <si>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</si>
  <si>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</si>
  <si>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</si>
  <si>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</si>
  <si>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</si>
  <si>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</si>
  <si>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</si>
  <si>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</si>
  <si>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</si>
  <si>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</si>
  <si>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</si>
  <si>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</si>
  <si>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</si>
  <si>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</si>
  <si>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</si>
  <si>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</si>
  <si>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</si>
  <si>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</si>
  <si>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</si>
  <si>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</si>
  <si>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</si>
  <si>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</si>
  <si>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</si>
  <si>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</si>
  <si>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</si>
  <si>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</si>
  <si>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</si>
  <si>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</si>
  <si>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</si>
  <si>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</si>
  <si>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</si>
  <si>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</si>
  <si>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</si>
  <si>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</si>
  <si>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</si>
  <si>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</si>
  <si>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</si>
  <si>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</si>
  <si>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</si>
  <si>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</si>
  <si>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</si>
  <si>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</si>
  <si>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</si>
  <si>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</si>
  <si>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</si>
  <si>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</si>
  <si>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</si>
  <si>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</si>
  <si>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</si>
  <si>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</si>
  <si>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</si>
  <si>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</si>
  <si>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</si>
  <si>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</si>
  <si>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</si>
  <si>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</si>
  <si>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</si>
  <si>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</si>
  <si>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</si>
  <si>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</si>
  <si>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</si>
  <si>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</si>
  <si>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</si>
  <si>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</si>
  <si>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</si>
  <si>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</si>
  <si>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</si>
  <si>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</si>
  <si>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</si>
  <si>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</si>
  <si>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</si>
  <si>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</si>
  <si>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</si>
  <si>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</si>
  <si>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</si>
  <si>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</si>
  <si>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</si>
  <si>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</si>
  <si>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</si>
  <si>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</si>
  <si>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</si>
  <si>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</si>
  <si>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</si>
  <si>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</si>
  <si>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</si>
  <si>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</si>
  <si>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</si>
  <si>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</si>
  <si>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</si>
  <si>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</si>
  <si>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</si>
  <si>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</si>
  <si>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</si>
  <si>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</si>
  <si>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</si>
  <si>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</si>
  <si>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</si>
  <si>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</si>
  <si>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</si>
  <si>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</si>
  <si>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</si>
  <si>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</si>
  <si>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</si>
  <si>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</si>
  <si>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</si>
  <si>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</si>
  <si>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</si>
  <si>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</si>
  <si>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</si>
  <si>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</si>
  <si>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</si>
  <si>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</si>
  <si>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</si>
  <si>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</si>
  <si>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</si>
  <si>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</si>
  <si>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</si>
  <si>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</si>
  <si>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</si>
  <si>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</si>
  <si>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</si>
  <si>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</si>
  <si>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</si>
  <si>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</si>
  <si>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</si>
  <si>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</si>
  <si>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</si>
  <si>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</si>
  <si>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</si>
  <si>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</si>
  <si>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</si>
  <si>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</si>
  <si>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</si>
  <si>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</si>
  <si>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</si>
  <si>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</si>
  <si>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</si>
  <si>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</si>
  <si>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</si>
  <si>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</si>
  <si>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</si>
  <si>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</si>
  <si>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</si>
  <si>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</si>
  <si>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</si>
  <si>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</si>
  <si>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</si>
  <si>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</si>
  <si>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</si>
  <si>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</si>
  <si>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</si>
  <si>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</si>
  <si>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</si>
  <si>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</si>
  <si>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</si>
  <si>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</si>
  <si>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</si>
  <si>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</si>
  <si>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</si>
  <si>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</si>
  <si>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</si>
  <si>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</si>
  <si>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</si>
  <si>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</si>
  <si>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</si>
  <si>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</si>
  <si>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</si>
  <si>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</si>
  <si>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</si>
  <si>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</si>
  <si>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</si>
  <si>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</si>
  <si>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</si>
  <si>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</si>
  <si>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</si>
  <si>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</si>
  <si>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</si>
  <si>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</si>
  <si>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</si>
  <si>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</si>
  <si>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</si>
  <si>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</si>
  <si>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</si>
  <si>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</si>
  <si>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</si>
  <si>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</si>
  <si>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</si>
  <si>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</si>
  <si>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</si>
  <si>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</si>
  <si>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</si>
  <si>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</si>
  <si>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</si>
  <si>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</si>
  <si>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</si>
  <si>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</si>
  <si>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</si>
  <si>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</si>
  <si>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</si>
  <si>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</si>
  <si>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</si>
  <si>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</si>
  <si>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</si>
  <si>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</si>
  <si>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</si>
  <si>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</si>
  <si>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</si>
  <si>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</si>
  <si>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</si>
  <si>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</si>
  <si>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</si>
  <si>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</si>
  <si>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</si>
  <si>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</si>
  <si>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</si>
  <si>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</si>
  <si>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</si>
  <si>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</si>
  <si>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</si>
  <si>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</si>
  <si>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</si>
  <si>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</si>
  <si>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</si>
  <si>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</si>
  <si>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</si>
  <si>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</si>
  <si>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</si>
  <si>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</si>
  <si>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</si>
  <si>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</si>
  <si>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</si>
  <si>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</si>
  <si>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</si>
  <si>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</si>
  <si>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</si>
  <si>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</si>
  <si>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</si>
  <si>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</si>
  <si>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</si>
  <si>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</si>
  <si>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</si>
  <si>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</si>
  <si>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</si>
  <si>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</si>
  <si>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</si>
  <si>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</si>
  <si>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</si>
  <si>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</si>
  <si>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</si>
  <si>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</si>
  <si>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</si>
  <si>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</si>
  <si>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</si>
  <si>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</si>
  <si>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</si>
  <si>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</si>
  <si>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</si>
  <si>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</si>
  <si>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</si>
  <si>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</si>
  <si>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</si>
  <si>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</si>
  <si>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</si>
  <si>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</si>
  <si>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</si>
  <si>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</si>
  <si>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</si>
  <si>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</si>
  <si>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</si>
  <si>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</si>
  <si>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</si>
  <si>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</si>
  <si>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</si>
  <si>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</si>
  <si>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</si>
  <si>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</si>
  <si>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</si>
  <si>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</si>
  <si>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</si>
  <si>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</si>
  <si>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</si>
  <si>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</si>
  <si>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</si>
  <si>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</si>
  <si>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</si>
  <si>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</si>
  <si>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</si>
  <si>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</si>
  <si>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</si>
  <si>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</si>
  <si>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</si>
  <si>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</si>
  <si>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</si>
  <si>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</si>
  <si>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</si>
  <si>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</si>
  <si>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</si>
  <si>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</si>
  <si>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</si>
  <si>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</si>
  <si>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</si>
  <si>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</si>
  <si>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</si>
  <si>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</si>
  <si>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</si>
  <si>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</si>
  <si>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</si>
  <si>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</si>
  <si>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</si>
  <si>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</si>
  <si>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</si>
  <si>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</si>
  <si>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</si>
  <si>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</si>
  <si>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</si>
  <si>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</si>
  <si>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</si>
  <si>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</si>
  <si>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</si>
  <si>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</si>
  <si>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</si>
  <si>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</si>
  <si>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</si>
  <si>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</si>
  <si>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</si>
  <si>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</si>
  <si>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</si>
  <si>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</si>
  <si>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</si>
  <si>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</si>
  <si>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</si>
  <si>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</si>
  <si>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</si>
  <si>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</si>
  <si>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</si>
  <si>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</si>
  <si>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</si>
  <si>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</si>
  <si>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</si>
  <si>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</si>
  <si>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</si>
  <si>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</si>
  <si>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</si>
  <si>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</si>
  <si>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</si>
  <si>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</si>
  <si>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</si>
  <si>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</si>
  <si>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</si>
  <si>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</si>
  <si>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</si>
  <si>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</si>
  <si>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</si>
  <si>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</si>
  <si>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</si>
  <si>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</si>
  <si>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</si>
  <si>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</si>
  <si>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</si>
  <si>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</si>
  <si>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</si>
  <si>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</si>
  <si>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</si>
  <si>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</si>
  <si>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</si>
  <si>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</si>
  <si>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</si>
  <si>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</si>
  <si>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</si>
  <si>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</si>
  <si>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</si>
  <si>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</si>
  <si>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</si>
  <si>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</si>
  <si>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</si>
  <si>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</si>
  <si>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</si>
  <si>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</si>
  <si>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</si>
  <si>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</si>
  <si>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</si>
  <si>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</si>
  <si>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</si>
  <si>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</si>
  <si>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</si>
  <si>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</si>
  <si>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</si>
  <si>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</si>
  <si>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</si>
  <si>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</si>
  <si>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</si>
  <si>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</si>
  <si>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</si>
  <si>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</si>
  <si>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</si>
  <si>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</si>
  <si>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</si>
  <si>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</si>
  <si>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</si>
  <si>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</si>
  <si>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</si>
  <si>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</si>
  <si>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</si>
  <si>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</si>
  <si>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</si>
  <si>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</si>
  <si>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</si>
  <si>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</si>
  <si>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</si>
  <si>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</si>
  <si>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</si>
  <si>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</si>
  <si>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</si>
  <si>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</si>
  <si>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</si>
  <si>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</si>
  <si>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</si>
  <si>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</si>
  <si>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</si>
  <si>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</si>
  <si>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</si>
  <si>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</si>
  <si>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</si>
  <si>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</si>
  <si>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</si>
  <si>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</si>
  <si>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</si>
  <si>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</si>
  <si>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</si>
  <si>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</si>
  <si>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</si>
  <si>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</si>
  <si>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</si>
  <si>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</si>
  <si>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</si>
  <si>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</si>
  <si>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</si>
  <si>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</si>
  <si>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</si>
  <si>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</si>
  <si>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</si>
  <si>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</si>
  <si>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</si>
  <si>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</si>
  <si>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</si>
  <si>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</si>
  <si>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</si>
  <si>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</si>
  <si>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</si>
  <si>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</si>
  <si>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</si>
  <si>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</si>
  <si>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</si>
  <si>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</si>
  <si>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</si>
  <si>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</si>
  <si>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</si>
  <si>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</si>
  <si>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</si>
  <si>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</si>
  <si>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</si>
  <si>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</si>
  <si>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</si>
  <si>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</si>
  <si>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</si>
  <si>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</si>
  <si>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</si>
  <si>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</si>
  <si>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</si>
  <si>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</si>
  <si>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</si>
  <si>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</si>
  <si>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</si>
  <si>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</si>
  <si>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</si>
  <si>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</si>
  <si>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</si>
  <si>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</si>
  <si>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</si>
  <si>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</si>
  <si>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</si>
  <si>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</si>
  <si>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</si>
  <si>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</si>
  <si>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</si>
  <si>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</si>
  <si>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</si>
  <si>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</si>
  <si>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</si>
  <si>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</si>
  <si>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</si>
  <si>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</si>
  <si>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</si>
  <si>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</si>
  <si>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</si>
  <si>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</si>
  <si>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</si>
  <si>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</si>
  <si>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</si>
  <si>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</si>
  <si>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</si>
  <si>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</si>
  <si>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</si>
  <si>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</si>
  <si>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</si>
  <si>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</si>
  <si>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</si>
  <si>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</si>
  <si>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</si>
  <si>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</si>
  <si>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</si>
  <si>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</si>
  <si>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</si>
  <si>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</si>
  <si>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</si>
  <si>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</si>
  <si>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</si>
  <si>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</si>
  <si>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</si>
  <si>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</si>
  <si>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</si>
  <si>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</si>
  <si>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</si>
  <si>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</si>
  <si>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</si>
  <si>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</si>
  <si>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</si>
  <si>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</si>
  <si>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</si>
  <si>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</si>
  <si>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</si>
  <si>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</si>
  <si>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</si>
  <si>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</si>
  <si>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</si>
  <si>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</si>
  <si>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</si>
  <si>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</si>
  <si>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</si>
  <si>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</si>
  <si>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</si>
  <si>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</si>
  <si>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</si>
  <si>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</si>
  <si>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</si>
  <si>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</si>
  <si>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</si>
  <si>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</si>
  <si>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</si>
  <si>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</si>
  <si>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</si>
  <si>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</si>
  <si>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</si>
  <si>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</si>
  <si>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</si>
  <si>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</si>
  <si>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</si>
  <si>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</si>
  <si>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</si>
  <si>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</si>
  <si>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</si>
  <si>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</si>
  <si>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</si>
  <si>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</si>
  <si>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</si>
  <si>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</si>
  <si>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</si>
  <si>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</si>
  <si>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</si>
  <si>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</si>
  <si>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</si>
  <si>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</si>
  <si>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</si>
  <si>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</si>
  <si>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</si>
  <si>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</si>
  <si>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</si>
  <si>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</si>
  <si>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</si>
  <si>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</si>
  <si>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</si>
  <si>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</si>
  <si>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</si>
  <si>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</si>
  <si>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</si>
  <si>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</si>
  <si>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</si>
  <si>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</si>
  <si>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</si>
  <si>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</si>
  <si>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</si>
  <si>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</si>
  <si>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</si>
  <si>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</si>
  <si>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</si>
  <si>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</si>
  <si>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</si>
  <si>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</si>
  <si>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</si>
  <si>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</si>
  <si>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</si>
  <si>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</si>
  <si>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</si>
  <si>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</si>
  <si>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</si>
  <si>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</si>
  <si>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</si>
  <si>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</si>
  <si>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</si>
  <si>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</si>
  <si>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</si>
  <si>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</si>
  <si>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</si>
  <si>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</si>
  <si>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</si>
  <si>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</si>
  <si>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</si>
  <si>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</si>
  <si>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</si>
  <si>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</si>
  <si>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</si>
  <si>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</si>
  <si>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</si>
  <si>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</si>
  <si>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</si>
  <si>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</si>
  <si>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</si>
  <si>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</si>
  <si>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</si>
  <si>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</si>
  <si>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</si>
  <si>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</si>
  <si>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</si>
  <si>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</si>
  <si>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</si>
  <si>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</si>
  <si>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</si>
  <si>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</si>
  <si>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</si>
  <si>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</si>
  <si>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</si>
  <si>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</si>
  <si>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</si>
  <si>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</si>
  <si>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</si>
  <si>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</si>
  <si>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</si>
  <si>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</si>
  <si>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</si>
  <si>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</si>
  <si>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</si>
  <si>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</si>
  <si>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</si>
  <si>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</si>
  <si>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</si>
  <si>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</si>
  <si>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</si>
  <si>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</si>
  <si>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</si>
  <si>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</si>
  <si>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</si>
  <si>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</si>
  <si>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</si>
  <si>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</si>
  <si>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</si>
  <si>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</si>
  <si>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</si>
  <si>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</si>
  <si>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</si>
  <si>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</si>
  <si>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</si>
  <si>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</si>
  <si>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</si>
  <si>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</si>
  <si>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</si>
  <si>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</si>
  <si>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</si>
  <si>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</si>
  <si>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</si>
  <si>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</si>
  <si>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</si>
  <si>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</si>
  <si>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</si>
  <si>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</si>
  <si>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</si>
  <si>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</si>
  <si>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</si>
  <si>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</si>
  <si>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</si>
  <si>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</si>
  <si>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</si>
  <si>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</si>
  <si>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</si>
  <si>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</si>
  <si>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</si>
  <si>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</si>
  <si>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</si>
  <si>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</si>
  <si>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</si>
  <si>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</si>
  <si>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</si>
  <si>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</si>
  <si>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</si>
  <si>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</si>
  <si>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</si>
  <si>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</si>
  <si>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</si>
  <si>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</si>
  <si>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</si>
  <si>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</si>
  <si>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</si>
  <si>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</si>
  <si>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</si>
  <si>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</si>
  <si>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</si>
  <si>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</si>
  <si>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</si>
  <si>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</si>
  <si>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</si>
  <si>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</si>
  <si>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</si>
  <si>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</si>
  <si>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</si>
  <si>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</si>
  <si>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</si>
  <si>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</si>
  <si>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</si>
  <si>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</si>
  <si>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</si>
  <si>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</si>
  <si>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</si>
  <si>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</si>
  <si>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</si>
  <si>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</si>
  <si>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</si>
  <si>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</si>
  <si>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</si>
  <si>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</si>
  <si>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</si>
  <si>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</si>
  <si>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</si>
  <si>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</si>
  <si>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</si>
  <si>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</si>
  <si>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</si>
  <si>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</si>
  <si>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</si>
  <si>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</si>
  <si>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</si>
  <si>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</si>
  <si>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</si>
  <si>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</si>
  <si>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</si>
  <si>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</si>
  <si>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</si>
  <si>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</si>
  <si>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</si>
  <si>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</si>
  <si>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</si>
  <si>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</si>
  <si>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</si>
  <si>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</si>
  <si>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</si>
  <si>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</si>
  <si>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</si>
  <si>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</si>
  <si>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</si>
  <si>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</si>
  <si>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</si>
  <si>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</si>
  <si>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</si>
  <si>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</si>
  <si>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</si>
  <si>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</si>
  <si>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</si>
  <si>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</si>
  <si>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</si>
  <si>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</si>
  <si>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</si>
  <si>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</si>
  <si>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</si>
  <si>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</si>
  <si>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</si>
  <si>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</si>
  <si>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</si>
  <si>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</si>
  <si>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</si>
  <si>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</si>
  <si>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</si>
  <si>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</si>
  <si>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</si>
  <si>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</si>
  <si>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</si>
  <si>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</si>
  <si>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</si>
  <si>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</si>
  <si>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</si>
  <si>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</si>
  <si>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</si>
  <si>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</si>
  <si>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</si>
  <si>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</si>
  <si>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</si>
  <si>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</si>
  <si>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</si>
  <si>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</si>
  <si>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</si>
  <si>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</si>
  <si>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</si>
  <si>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</si>
  <si>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</si>
  <si>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</si>
  <si>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</si>
  <si>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</si>
  <si>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</si>
  <si>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</si>
  <si>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</si>
  <si>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</si>
  <si>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</si>
  <si>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</si>
  <si>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</si>
  <si>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</si>
  <si>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</si>
  <si>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</si>
  <si>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</si>
  <si>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</si>
  <si>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</si>
  <si>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</si>
  <si>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</si>
  <si>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</si>
  <si>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</si>
  <si>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</si>
  <si>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</si>
  <si>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</si>
  <si>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</si>
  <si>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</si>
  <si>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</si>
  <si>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</si>
  <si>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</si>
  <si>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</si>
  <si>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</si>
  <si>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</si>
  <si>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</si>
  <si>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</si>
  <si>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</si>
  <si>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</si>
  <si>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</si>
  <si>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</si>
  <si>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</si>
  <si>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</si>
  <si>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</si>
  <si>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</si>
  <si>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</si>
  <si>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</si>
  <si>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</si>
  <si>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</si>
  <si>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</si>
  <si>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</si>
  <si>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</si>
  <si>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</si>
  <si>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</si>
  <si>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</si>
  <si>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</si>
  <si>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</si>
  <si>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</si>
  <si>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</si>
  <si>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</si>
  <si>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</si>
  <si>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</si>
  <si>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</si>
  <si>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</si>
  <si>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</si>
  <si>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</si>
  <si>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</si>
  <si>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</si>
  <si>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</si>
  <si>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</si>
  <si>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</si>
  <si>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</si>
  <si>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</si>
  <si>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</si>
  <si>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</si>
  <si>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</si>
  <si>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</si>
  <si>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</si>
  <si>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</si>
  <si>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</si>
  <si>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</si>
  <si>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</si>
  <si>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</si>
  <si>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</si>
  <si>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</si>
  <si>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</si>
  <si>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</si>
  <si>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</si>
  <si>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</si>
  <si>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</si>
  <si>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</si>
  <si>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</si>
  <si>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</si>
  <si>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</si>
  <si>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</si>
  <si>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</si>
  <si>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</si>
  <si>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</si>
  <si>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</si>
  <si>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</si>
  <si>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</si>
  <si>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</si>
  <si>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</si>
  <si>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</si>
  <si>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</si>
  <si>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</si>
  <si>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</si>
  <si>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</si>
  <si>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</si>
  <si>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</si>
  <si>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</si>
  <si>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</si>
  <si>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</si>
  <si>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</si>
  <si>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</si>
  <si>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</si>
  <si>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</si>
  <si>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</si>
  <si>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</si>
  <si>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</si>
  <si>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</si>
  <si>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</si>
  <si>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</si>
  <si>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</si>
  <si>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</si>
  <si>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</si>
  <si>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</si>
  <si>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</si>
  <si>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</si>
  <si>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</si>
  <si>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</si>
  <si>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</si>
  <si>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</si>
  <si>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</si>
  <si>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</si>
  <si>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</si>
  <si>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</si>
  <si>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</si>
  <si>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</si>
  <si>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</si>
  <si>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</si>
  <si>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</si>
  <si>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</si>
  <si>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</si>
  <si>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</si>
  <si>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</si>
  <si>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</si>
  <si>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</si>
  <si>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</si>
  <si>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</si>
  <si>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</si>
  <si>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</si>
  <si>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</si>
  <si>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</si>
  <si>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</si>
  <si>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</si>
  <si>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</si>
  <si>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</si>
  <si>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</si>
  <si>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</si>
  <si>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</si>
  <si>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</si>
  <si>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</si>
  <si>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</si>
  <si>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</si>
  <si>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</si>
  <si>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</si>
  <si>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</si>
  <si>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</si>
  <si>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</si>
  <si>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</si>
  <si>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</si>
  <si>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</si>
  <si>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</si>
  <si>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</si>
  <si>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</si>
  <si>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</si>
  <si>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</si>
  <si>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</si>
  <si>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</si>
  <si>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</si>
  <si>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</si>
  <si>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</si>
  <si>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</si>
  <si>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</si>
  <si>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</si>
  <si>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</si>
  <si>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</si>
  <si>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</si>
  <si>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</si>
  <si>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</si>
  <si>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</si>
  <si>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</si>
  <si>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</si>
  <si>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</si>
  <si>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</si>
  <si>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</si>
  <si>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</si>
  <si>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</si>
  <si>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</si>
  <si>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</si>
  <si>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</si>
  <si>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</si>
  <si>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</si>
  <si>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</si>
  <si>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</si>
  <si>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</si>
  <si>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</si>
  <si>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</si>
  <si>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</si>
  <si>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</si>
  <si>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</si>
  <si>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</si>
  <si>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</si>
  <si>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</si>
  <si>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</si>
  <si>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</si>
  <si>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</si>
  <si>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</si>
  <si>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</si>
  <si>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</si>
  <si>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</si>
  <si>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</si>
  <si>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</si>
  <si>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</si>
  <si>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</si>
  <si>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</si>
  <si>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</si>
  <si>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</si>
  <si>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</si>
  <si>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</si>
  <si>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</si>
  <si>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</si>
  <si>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</si>
  <si>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</si>
  <si>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</si>
  <si>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</si>
  <si>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</si>
  <si>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</si>
  <si>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</si>
  <si>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</si>
  <si>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</si>
  <si>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</si>
  <si>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</si>
  <si>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</si>
  <si>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</si>
  <si>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</si>
  <si>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</si>
  <si>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</si>
  <si>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</si>
  <si>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</si>
  <si>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</si>
  <si>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</si>
  <si>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</si>
  <si>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</si>
  <si>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</si>
  <si>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</si>
  <si>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</si>
  <si>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</si>
  <si>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</si>
  <si>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</si>
  <si>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</si>
  <si>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</si>
  <si>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</si>
  <si>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</si>
  <si>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</si>
  <si>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</si>
  <si>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</si>
  <si>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</si>
  <si>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</si>
  <si>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</si>
  <si>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</si>
  <si>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</si>
  <si>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</si>
  <si>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</si>
  <si>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</si>
  <si>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</si>
  <si>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</si>
  <si>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</si>
  <si>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</si>
  <si>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</si>
  <si>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</si>
  <si>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</si>
  <si>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</si>
  <si>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</si>
  <si>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</si>
  <si>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</si>
  <si>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</si>
  <si>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</si>
  <si>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</si>
  <si>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</si>
  <si>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</si>
  <si>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</si>
  <si>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</si>
  <si>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</si>
  <si>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</si>
  <si>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</si>
  <si>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</si>
  <si>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</si>
  <si>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</si>
  <si>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</si>
  <si>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</si>
  <si>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</si>
  <si>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</si>
  <si>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</si>
  <si>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</si>
  <si>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</si>
  <si>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</si>
  <si>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</si>
  <si>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</si>
  <si>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</si>
  <si>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</si>
  <si>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</si>
  <si>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</si>
  <si>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</si>
  <si>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</si>
  <si>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</si>
  <si>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</si>
  <si>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</si>
  <si>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</si>
  <si>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</si>
  <si>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</si>
  <si>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</si>
  <si>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</si>
  <si>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</si>
  <si>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</si>
  <si>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</si>
  <si>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</si>
  <si>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</si>
  <si>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</si>
  <si>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</si>
  <si>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</si>
  <si>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</si>
  <si>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</si>
  <si>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</si>
  <si>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</si>
  <si>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</si>
  <si>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</si>
  <si>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</si>
  <si>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</si>
  <si>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</si>
  <si>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</si>
  <si>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</si>
  <si>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</si>
  <si>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</si>
  <si>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</si>
  <si>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</si>
  <si>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</si>
  <si>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</si>
  <si>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</si>
  <si>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</si>
  <si>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</si>
  <si>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</si>
  <si>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</si>
  <si>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</si>
  <si>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</si>
  <si>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</si>
  <si>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</si>
  <si>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</si>
  <si>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</si>
  <si>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</si>
  <si>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</si>
  <si>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</si>
  <si>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</si>
  <si>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</si>
  <si>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</si>
  <si>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</si>
  <si>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</si>
  <si>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</si>
  <si>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</si>
  <si>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</si>
  <si>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</si>
  <si>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</si>
  <si>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</si>
  <si>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</si>
  <si>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</si>
  <si>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</si>
  <si>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</si>
  <si>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</si>
  <si>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</si>
  <si>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</si>
  <si>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</si>
  <si>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</si>
  <si>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</si>
  <si>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</si>
  <si>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</si>
  <si>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</si>
  <si>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</si>
  <si>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</si>
  <si>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</si>
  <si>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</si>
  <si>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</si>
  <si>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</si>
  <si>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</si>
  <si>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</si>
  <si>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</si>
  <si>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</si>
  <si>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</si>
  <si>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</si>
  <si>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</si>
  <si>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</si>
  <si>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</si>
  <si>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</si>
  <si>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</si>
  <si>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</si>
  <si>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</si>
  <si>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</si>
  <si>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</si>
  <si>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</si>
  <si>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</si>
  <si>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</si>
  <si>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</si>
  <si>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</si>
  <si>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</si>
  <si>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</si>
  <si>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</si>
  <si>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</si>
  <si>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</si>
  <si>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</si>
  <si>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</si>
  <si>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</si>
  <si>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</si>
  <si>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</si>
  <si>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</si>
  <si>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</si>
  <si>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</si>
  <si>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</si>
  <si>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</si>
  <si>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</si>
  <si>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</si>
  <si>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</si>
  <si>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</si>
  <si>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</si>
  <si>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</si>
  <si>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</si>
  <si>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</si>
  <si>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</si>
  <si>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</si>
  <si>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</si>
  <si>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</si>
  <si>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</si>
  <si>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</si>
  <si>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</si>
  <si>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</si>
  <si>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</si>
  <si>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</si>
  <si>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</si>
  <si>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</si>
  <si>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</si>
  <si>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</si>
  <si>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</si>
  <si>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</si>
  <si>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</si>
  <si>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</si>
  <si>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</si>
  <si>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</si>
  <si>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</si>
  <si>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</si>
  <si>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</si>
  <si>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</si>
  <si>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</si>
  <si>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</si>
  <si>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</si>
  <si>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</si>
  <si>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</si>
  <si>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</si>
  <si>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</si>
  <si>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</si>
  <si>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</si>
  <si>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</si>
  <si>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</si>
  <si>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</si>
  <si>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</si>
  <si>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</si>
  <si>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</si>
  <si>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</si>
  <si>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</si>
  <si>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</si>
  <si>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</si>
  <si>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</si>
  <si>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</si>
  <si>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</si>
  <si>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</si>
  <si>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</si>
  <si>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</si>
  <si>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</si>
  <si>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</si>
  <si>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</si>
  <si>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</si>
  <si>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</si>
  <si>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</si>
  <si>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</si>
  <si>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</si>
  <si>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</si>
  <si>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</si>
  <si>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</si>
  <si>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</si>
  <si>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</si>
  <si>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</si>
  <si>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</si>
  <si>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</si>
  <si>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</si>
  <si>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</si>
  <si>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</si>
  <si>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</si>
  <si>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</si>
  <si>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</si>
  <si>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</si>
  <si>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</si>
  <si>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</si>
  <si>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</si>
  <si>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</si>
  <si>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</si>
  <si>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</si>
  <si>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</si>
  <si>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</si>
  <si>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</si>
  <si>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</si>
  <si>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</si>
  <si>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</si>
  <si>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</si>
  <si>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</si>
  <si>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</si>
  <si>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</si>
  <si>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</si>
  <si>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</si>
  <si>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</si>
  <si>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</si>
  <si>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</si>
  <si>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</si>
  <si>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</si>
  <si>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</si>
  <si>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</si>
  <si>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</si>
  <si>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</si>
  <si>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</si>
  <si>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</si>
  <si>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</si>
  <si>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</si>
  <si>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</si>
  <si>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</si>
  <si>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</si>
  <si>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</si>
  <si>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</si>
  <si>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</si>
  <si>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</si>
  <si>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</si>
  <si>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</si>
  <si>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</si>
  <si>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</si>
  <si>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</si>
  <si>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</si>
  <si>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</si>
  <si>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</si>
  <si>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</si>
  <si>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</si>
  <si>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</si>
  <si>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</si>
  <si>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</si>
  <si>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</si>
  <si>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</si>
  <si>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</si>
  <si>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</si>
  <si>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</si>
  <si>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</si>
  <si>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</si>
  <si>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</si>
  <si>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</si>
  <si>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</si>
  <si>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</si>
  <si>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</si>
  <si>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</si>
  <si>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</si>
  <si>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</si>
  <si>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</si>
  <si>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</si>
  <si>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</si>
  <si>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</si>
  <si>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</si>
  <si>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</si>
  <si>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</si>
  <si>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</si>
  <si>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</si>
  <si>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</si>
  <si>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</si>
  <si>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</si>
  <si>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</si>
  <si>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</si>
  <si>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</si>
  <si>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</si>
  <si>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</si>
  <si>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</si>
  <si>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</si>
  <si>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</si>
  <si>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</si>
  <si>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</si>
  <si>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</si>
  <si>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</si>
  <si>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</si>
  <si>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</si>
  <si>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</si>
  <si>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</si>
  <si>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</si>
  <si>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</si>
  <si>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</si>
  <si>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</si>
  <si>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</si>
  <si>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</si>
  <si>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</si>
  <si>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</si>
  <si>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</si>
  <si>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</si>
  <si>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</si>
  <si>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</si>
  <si>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</si>
  <si>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</si>
  <si>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</si>
  <si>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</si>
  <si>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</si>
  <si>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</si>
  <si>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</si>
  <si>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</si>
  <si>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</si>
  <si>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</si>
  <si>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</si>
  <si>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</si>
  <si>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</si>
  <si>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</si>
  <si>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</si>
  <si>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</si>
  <si>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</si>
  <si>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</si>
  <si>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</si>
  <si>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</si>
  <si>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</si>
  <si>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</si>
  <si>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</si>
  <si>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</si>
  <si>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</si>
  <si>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</si>
  <si>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</si>
  <si>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</si>
  <si>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</si>
  <si>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</si>
  <si>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</si>
  <si>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</si>
  <si>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</si>
  <si>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</si>
  <si>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</si>
  <si>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</si>
  <si>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</si>
  <si>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</si>
  <si>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</si>
  <si>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</si>
  <si>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</si>
  <si>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</si>
  <si>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</si>
  <si>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</si>
  <si>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</si>
  <si>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</si>
  <si>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</si>
  <si>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</si>
  <si>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</si>
  <si>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</si>
  <si>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</si>
  <si>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</si>
  <si>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</si>
  <si>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</si>
  <si>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</si>
  <si>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</si>
  <si>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</si>
  <si>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</si>
  <si>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</si>
  <si>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</si>
  <si>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</si>
  <si>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</si>
  <si>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</si>
  <si>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</si>
  <si>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</si>
  <si>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</si>
  <si>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</si>
  <si>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</si>
  <si>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</si>
  <si>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</si>
  <si>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</si>
  <si>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</si>
  <si>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</si>
  <si>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</si>
  <si>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</si>
  <si>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</si>
  <si>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</si>
  <si>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</si>
  <si>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</si>
  <si>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</si>
  <si>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</si>
  <si>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</si>
  <si>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</si>
  <si>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</si>
  <si>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</si>
  <si>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</si>
  <si>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</si>
  <si>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</si>
  <si>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</si>
  <si>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</si>
  <si>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</si>
  <si>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</si>
  <si>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</si>
  <si>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</si>
  <si>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</si>
  <si>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</si>
  <si>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</si>
  <si>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</si>
  <si>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</si>
  <si>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</si>
  <si>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</si>
  <si>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</si>
  <si>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</si>
  <si>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</si>
  <si>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</si>
  <si>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</si>
  <si>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</si>
  <si>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</si>
  <si>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</si>
  <si>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</si>
  <si>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</si>
  <si>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</si>
  <si>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</si>
  <si>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</si>
  <si>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</si>
  <si>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</si>
  <si>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</si>
  <si>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</si>
  <si>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</si>
  <si>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</si>
  <si>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</si>
  <si>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</si>
  <si>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</si>
  <si>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</si>
  <si>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</si>
  <si>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</si>
  <si>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</si>
  <si>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</si>
  <si>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</si>
  <si>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</si>
  <si>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</si>
  <si>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</si>
  <si>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</si>
  <si>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</si>
  <si>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</si>
  <si>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</si>
  <si>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</si>
  <si>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</si>
  <si>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</si>
  <si>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</si>
  <si>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</si>
  <si>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</si>
  <si>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</si>
  <si>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</si>
  <si>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</si>
  <si>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</si>
  <si>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</si>
  <si>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</si>
  <si>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</si>
  <si>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</si>
  <si>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</si>
  <si>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</si>
  <si>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</si>
  <si>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</si>
  <si>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</si>
  <si>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</si>
  <si>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</si>
  <si>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</si>
  <si>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</si>
  <si>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</si>
  <si>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</si>
  <si>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</si>
  <si>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</si>
  <si>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</si>
  <si>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</si>
  <si>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</si>
  <si>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</si>
  <si>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</si>
  <si>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</si>
  <si>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</si>
  <si>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</si>
  <si>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</si>
  <si>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</si>
  <si>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</si>
  <si>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</si>
  <si>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</si>
  <si>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</si>
  <si>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</si>
  <si>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</si>
  <si>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</si>
  <si>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</si>
  <si>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</si>
  <si>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</si>
  <si>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</si>
  <si>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</si>
  <si>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</si>
  <si>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</si>
  <si>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</si>
  <si>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</si>
  <si>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</si>
  <si>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</si>
  <si>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</si>
  <si>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</si>
  <si>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</si>
  <si>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</si>
  <si>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</si>
  <si>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</si>
  <si>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</si>
  <si>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</si>
  <si>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</si>
  <si>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</si>
  <si>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</si>
  <si>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</si>
  <si>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</si>
  <si>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</si>
  <si>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</si>
  <si>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</si>
  <si>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</si>
  <si>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</si>
  <si>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</si>
  <si>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</si>
  <si>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</si>
  <si>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</si>
  <si>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</si>
  <si>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</si>
  <si>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</si>
  <si>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</si>
  <si>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</si>
  <si>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</si>
  <si>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</si>
  <si>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</si>
  <si>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</si>
  <si>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</si>
  <si>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</si>
  <si>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</si>
  <si>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</si>
  <si>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</si>
  <si>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</si>
  <si>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</si>
  <si>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</si>
  <si>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</si>
  <si>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</si>
  <si>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</si>
  <si>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</si>
  <si>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</si>
  <si>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</si>
  <si>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</si>
  <si>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</si>
  <si>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</si>
  <si>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</si>
  <si>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</si>
  <si>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</si>
  <si>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</si>
  <si>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</si>
  <si>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</si>
  <si>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</si>
  <si>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</si>
  <si>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</si>
  <si>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</si>
  <si>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</si>
  <si>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</si>
  <si>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</si>
  <si>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</si>
  <si>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</si>
  <si>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</si>
  <si>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</si>
  <si>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</si>
  <si>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</si>
  <si>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</si>
  <si>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</si>
  <si>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</si>
  <si>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</si>
  <si>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</si>
  <si>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</si>
  <si>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</si>
  <si>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</si>
  <si>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</si>
  <si>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</si>
  <si>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</si>
  <si>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</si>
  <si>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</si>
  <si>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</si>
  <si>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</si>
  <si>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</si>
  <si>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</si>
  <si>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</si>
  <si>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</si>
  <si>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</si>
  <si>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</si>
  <si>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</si>
  <si>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</si>
  <si>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</si>
  <si>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</si>
  <si>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</si>
  <si>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</si>
  <si>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</si>
  <si>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</si>
  <si>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</si>
  <si>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</si>
  <si>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</si>
  <si>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</si>
  <si>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</si>
  <si>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</si>
  <si>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</si>
  <si>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</si>
  <si>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</si>
  <si>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</si>
  <si>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</si>
  <si>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</si>
  <si>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</si>
  <si>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</si>
  <si>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</si>
  <si>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</si>
  <si>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</si>
  <si>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</si>
  <si>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</si>
  <si>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</si>
  <si>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</si>
  <si>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</si>
  <si>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</si>
  <si>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</si>
  <si>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</si>
  <si>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</si>
  <si>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</si>
  <si>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</si>
  <si>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</si>
  <si>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</si>
  <si>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</si>
  <si>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</si>
  <si>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</si>
  <si>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</si>
  <si>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</si>
  <si>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</si>
  <si>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</si>
  <si>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</si>
  <si>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</si>
  <si>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</si>
  <si>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</si>
  <si>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</si>
  <si>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</si>
  <si>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</si>
  <si>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</si>
  <si>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</si>
  <si>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</si>
  <si>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</si>
  <si>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</si>
  <si>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</si>
  <si>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</si>
  <si>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</si>
  <si>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</si>
  <si>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</si>
  <si>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</si>
  <si>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</si>
  <si>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</si>
  <si>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</si>
  <si>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</si>
  <si>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</si>
  <si>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</si>
  <si>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</si>
  <si>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</si>
  <si>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</si>
  <si>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</si>
  <si>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</si>
  <si>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</si>
  <si>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</si>
  <si>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</si>
  <si>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</si>
  <si>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</si>
  <si>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</si>
  <si>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</si>
  <si>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</si>
  <si>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</si>
  <si>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</si>
  <si>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</si>
  <si>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</si>
  <si>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</si>
  <si>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</si>
  <si>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</si>
  <si>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</si>
  <si>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</si>
  <si>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</si>
  <si>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</si>
  <si>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</si>
  <si>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</si>
  <si>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</si>
  <si>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</si>
  <si>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</si>
  <si>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</si>
  <si>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</si>
  <si>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</si>
  <si>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</si>
  <si>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</si>
  <si>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</si>
  <si>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</si>
  <si>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</si>
  <si>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</si>
  <si>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</si>
  <si>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</si>
  <si>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</si>
  <si>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</si>
  <si>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</si>
  <si>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</si>
  <si>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</si>
  <si>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</si>
  <si>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</si>
  <si>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</si>
  <si>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</si>
  <si>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</si>
  <si>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</si>
  <si>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</si>
  <si>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</si>
  <si>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</si>
  <si>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</si>
  <si>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</si>
  <si>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</si>
  <si>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</si>
  <si>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</si>
  <si>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</si>
  <si>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</si>
  <si>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</si>
  <si>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</si>
  <si>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</si>
  <si>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</si>
  <si>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</si>
  <si>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</si>
  <si>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</si>
  <si>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</si>
  <si>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</si>
  <si>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</si>
  <si>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</si>
  <si>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</si>
  <si>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</si>
  <si>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</si>
  <si>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</si>
  <si>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</si>
  <si>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</si>
  <si>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</si>
  <si>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</si>
  <si>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</si>
  <si>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</si>
  <si>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</si>
  <si>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</si>
  <si>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</si>
  <si>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</si>
  <si>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</si>
  <si>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</si>
  <si>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</si>
  <si>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</si>
  <si>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</si>
  <si>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</si>
  <si>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</si>
  <si>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</si>
  <si>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</si>
  <si>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</si>
  <si>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</si>
  <si>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</si>
  <si>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</si>
  <si>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</si>
  <si>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</si>
  <si>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</si>
  <si>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</si>
  <si>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</si>
  <si>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</si>
  <si>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</si>
  <si>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</si>
  <si>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</si>
  <si>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</si>
  <si>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</si>
  <si>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</si>
  <si>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</si>
  <si>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</si>
  <si>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</si>
  <si>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</si>
  <si>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</si>
  <si>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</si>
  <si>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</si>
  <si>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</si>
  <si>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</si>
  <si>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</si>
  <si>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</si>
  <si>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</si>
  <si>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</si>
  <si>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</si>
  <si>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</si>
  <si>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</si>
  <si>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</si>
  <si>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</si>
  <si>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</si>
  <si>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</si>
  <si>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</si>
  <si>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</si>
  <si>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</si>
  <si>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</si>
  <si>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</si>
  <si>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</si>
  <si>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</si>
  <si>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</si>
  <si>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</si>
  <si>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</si>
  <si>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</si>
  <si>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</si>
  <si>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</si>
  <si>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</si>
  <si>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</si>
  <si>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</si>
  <si>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</si>
  <si>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</si>
  <si>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</si>
  <si>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</si>
  <si>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</si>
  <si>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</si>
  <si>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</si>
  <si>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</si>
  <si>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</si>
  <si>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</si>
  <si>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</si>
  <si>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</si>
  <si>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</si>
  <si>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</si>
  <si>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</si>
  <si>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</si>
  <si>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</si>
  <si>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</si>
  <si>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</si>
  <si>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</si>
  <si>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</si>
  <si>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</si>
  <si>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</si>
  <si>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</si>
  <si>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</si>
  <si>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</si>
  <si>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</si>
  <si>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</si>
  <si>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</si>
  <si>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</si>
  <si>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</si>
  <si>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</si>
  <si>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</si>
  <si>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</si>
  <si>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</si>
  <si>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</si>
  <si>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</si>
  <si>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</si>
  <si>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</si>
  <si>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</si>
  <si>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</si>
  <si>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</si>
  <si>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</si>
  <si>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</si>
  <si>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</si>
  <si>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</si>
  <si>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</si>
  <si>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</si>
  <si>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</si>
  <si>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</si>
  <si>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</si>
  <si>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</si>
  <si>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</si>
  <si>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</si>
  <si>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</si>
  <si>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</si>
  <si>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</si>
  <si>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</si>
  <si>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</si>
  <si>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</si>
  <si>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</si>
  <si>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</si>
  <si>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</si>
  <si>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</si>
  <si>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</si>
  <si>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</si>
  <si>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</si>
  <si>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</si>
  <si>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</si>
  <si>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</si>
  <si>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</si>
  <si>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</si>
  <si>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</si>
  <si>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</si>
  <si>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</si>
  <si>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</si>
  <si>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</si>
  <si>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</si>
  <si>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</si>
  <si>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</si>
  <si>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</si>
  <si>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</si>
  <si>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</si>
  <si>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</si>
  <si>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</si>
  <si>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</si>
  <si>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</si>
  <si>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</si>
  <si>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</si>
  <si>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</si>
  <si>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</si>
  <si>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</si>
  <si>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</si>
  <si>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</si>
  <si>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</si>
  <si>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</si>
  <si>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</si>
  <si>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</si>
  <si>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</si>
  <si>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</si>
  <si>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</si>
  <si>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</si>
  <si>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</si>
  <si>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</si>
  <si>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</si>
  <si>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</si>
  <si>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</si>
  <si>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</si>
  <si>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</si>
  <si>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</si>
  <si>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</si>
  <si>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</si>
  <si>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</si>
  <si>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</si>
  <si>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</si>
  <si>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</si>
  <si>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</si>
  <si>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</si>
  <si>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</si>
  <si>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</si>
  <si>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</si>
  <si>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</si>
  <si>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</si>
  <si>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</si>
  <si>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</si>
  <si>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</si>
  <si>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</si>
  <si>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</si>
  <si>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</si>
  <si>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</si>
  <si>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</si>
  <si>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</si>
  <si>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</si>
  <si>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</si>
  <si>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</si>
  <si>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</si>
  <si>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</si>
  <si>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</si>
  <si>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</si>
  <si>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</si>
  <si>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</si>
  <si>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</si>
  <si>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</si>
  <si>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</si>
  <si>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</si>
  <si>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</si>
  <si>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</si>
  <si>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</si>
  <si>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</si>
  <si>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</si>
  <si>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</si>
  <si>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</si>
  <si>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</si>
  <si>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</si>
  <si>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</si>
  <si>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</si>
  <si>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</si>
  <si>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</si>
  <si>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</si>
  <si>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</si>
  <si>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</si>
  <si>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</si>
  <si>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</si>
  <si>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</si>
  <si>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</si>
  <si>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</si>
  <si>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</si>
  <si>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</si>
  <si>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</si>
  <si>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</si>
  <si>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</si>
  <si>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</si>
  <si>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</si>
  <si>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</si>
  <si>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</si>
  <si>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</si>
  <si>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</si>
  <si>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</si>
  <si>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</si>
  <si>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</si>
  <si>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</si>
  <si>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</si>
  <si>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</si>
  <si>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</si>
  <si>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</si>
  <si>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</si>
  <si>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</si>
  <si>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</si>
  <si>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</si>
  <si>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</si>
  <si>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</si>
  <si>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</si>
  <si>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</si>
  <si>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</si>
  <si>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</si>
  <si>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</si>
  <si>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</si>
  <si>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</si>
  <si>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</si>
  <si>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</si>
  <si>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</si>
  <si>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</si>
  <si>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</si>
  <si>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</si>
  <si>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</si>
  <si>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</si>
  <si>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</si>
  <si>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</si>
  <si>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</si>
  <si>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</si>
  <si>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</si>
  <si>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</si>
  <si>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</si>
  <si>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</si>
  <si>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</si>
  <si>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</si>
  <si>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</si>
  <si>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</si>
  <si>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</si>
  <si>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</si>
  <si>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</si>
  <si>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</si>
  <si>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</si>
  <si>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</si>
  <si>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</si>
  <si>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</si>
  <si>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</si>
  <si>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</si>
  <si>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</si>
  <si>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</si>
  <si>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</si>
  <si>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</si>
  <si>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</si>
  <si>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</si>
  <si>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</si>
  <si>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</si>
  <si>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</si>
  <si>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</si>
  <si>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</si>
  <si>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</si>
  <si>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</si>
  <si>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</si>
  <si>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</si>
  <si>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</si>
  <si>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</si>
  <si>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</si>
  <si>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</si>
  <si>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</si>
  <si>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</si>
  <si>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</si>
  <si>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</si>
  <si>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</si>
  <si>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</si>
  <si>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</si>
  <si>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</si>
  <si>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</si>
  <si>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</si>
  <si>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</si>
  <si>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</si>
  <si>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</si>
  <si>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</si>
  <si>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</si>
  <si>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</si>
  <si>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</si>
  <si>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</si>
  <si>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</si>
  <si>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</si>
  <si>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</si>
  <si>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</si>
  <si>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</si>
  <si>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</si>
  <si>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</si>
  <si>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</si>
  <si>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</si>
  <si>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</si>
  <si>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</si>
  <si>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</si>
  <si>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</si>
  <si>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</si>
  <si>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</si>
  <si>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</si>
  <si>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</si>
  <si>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</si>
  <si>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</si>
  <si>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</si>
  <si>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</si>
  <si>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</si>
  <si>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</si>
  <si>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</si>
  <si>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</si>
  <si>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</si>
  <si>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</si>
  <si>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</si>
  <si>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</si>
  <si>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</si>
  <si>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</si>
  <si>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</si>
  <si>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</si>
  <si>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</si>
  <si>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</si>
  <si>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</si>
  <si>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</si>
  <si>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</si>
  <si>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</si>
  <si>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</si>
  <si>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</si>
  <si>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</si>
  <si>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</si>
  <si>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</si>
  <si>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</si>
  <si>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</si>
  <si>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</si>
  <si>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</si>
  <si>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</si>
  <si>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</si>
  <si>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</si>
  <si>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</si>
  <si>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</si>
  <si>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</si>
  <si>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</si>
  <si>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</si>
  <si>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</si>
  <si>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</si>
  <si>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</si>
  <si>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</si>
  <si>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</si>
  <si>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</si>
  <si>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</si>
  <si>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</si>
  <si>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</si>
  <si>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</si>
  <si>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</si>
  <si>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</si>
  <si>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</si>
  <si>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</si>
  <si>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</si>
  <si>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</si>
  <si>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</si>
  <si>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</si>
  <si>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</si>
  <si>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</si>
  <si>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</si>
  <si>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</si>
  <si>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</si>
  <si>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</si>
  <si>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</si>
  <si>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</si>
  <si>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</si>
  <si>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</si>
  <si>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</si>
  <si>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</si>
  <si>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</si>
  <si>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</si>
  <si>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</si>
  <si>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</si>
  <si>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</si>
  <si>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</si>
  <si>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</si>
  <si>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</si>
  <si>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</si>
  <si>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</si>
  <si>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</si>
  <si>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</si>
  <si>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</si>
  <si>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</si>
  <si>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</si>
  <si>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</si>
  <si>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</si>
  <si>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</si>
  <si>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</si>
  <si>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</si>
  <si>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</si>
  <si>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</si>
  <si>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</si>
  <si>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</si>
  <si>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</si>
  <si>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</si>
  <si>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</si>
  <si>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</si>
  <si>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</si>
  <si>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</si>
  <si>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</si>
  <si>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</si>
  <si>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</si>
  <si>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</si>
  <si>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</si>
  <si>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</si>
  <si>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</si>
  <si>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</si>
  <si>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</si>
  <si>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</si>
  <si>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</si>
  <si>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</si>
  <si>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</si>
  <si>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</si>
  <si>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</si>
  <si>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</si>
  <si>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</si>
  <si>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</si>
  <si>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</si>
  <si>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</si>
  <si>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</si>
  <si>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</si>
  <si>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</si>
  <si>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</si>
  <si>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</si>
  <si>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</si>
  <si>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</si>
  <si>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</si>
  <si>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</si>
  <si>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</si>
  <si>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</si>
  <si>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</si>
  <si>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</si>
  <si>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</si>
  <si>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</si>
  <si>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</si>
  <si>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</si>
  <si>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</si>
  <si>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</si>
  <si>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</si>
  <si>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</si>
  <si>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</si>
  <si>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</si>
  <si>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</si>
  <si>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</si>
  <si>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</si>
  <si>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</si>
  <si>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</si>
  <si>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</si>
  <si>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</si>
  <si>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</si>
  <si>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</si>
  <si>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</si>
  <si>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</si>
  <si>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</si>
  <si>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</si>
  <si>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</si>
  <si>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</si>
  <si>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</si>
  <si>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</si>
  <si>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</si>
  <si>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</si>
  <si>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</si>
  <si>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</si>
  <si>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</si>
  <si>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</si>
  <si>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</si>
  <si>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</si>
  <si>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</si>
  <si>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</si>
  <si>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</si>
  <si>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</si>
  <si>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</si>
  <si>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</si>
  <si>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</si>
  <si>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</si>
  <si>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</si>
  <si>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</si>
  <si>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</si>
  <si>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</si>
  <si>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</si>
  <si>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</si>
  <si>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</si>
  <si>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</si>
  <si>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</si>
  <si>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</si>
  <si>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</si>
  <si>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</si>
  <si>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</si>
  <si>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</si>
  <si>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</si>
  <si>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</si>
  <si>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</si>
  <si>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</si>
  <si>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</si>
  <si>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</si>
  <si>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</si>
  <si>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</si>
  <si>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</si>
  <si>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</si>
  <si>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</si>
  <si>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</si>
  <si>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</si>
  <si>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</si>
  <si>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</si>
  <si>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</si>
  <si>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</si>
  <si>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</si>
  <si>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</si>
  <si>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</si>
  <si>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</si>
  <si>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</si>
  <si>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</si>
  <si>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</si>
  <si>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</si>
  <si>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</si>
  <si>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</si>
  <si>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</si>
  <si>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</si>
  <si>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</si>
  <si>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</si>
  <si>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</si>
  <si>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</si>
  <si>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</si>
  <si>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</si>
  <si>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</si>
  <si>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</si>
  <si>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</si>
  <si>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</si>
  <si>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</si>
  <si>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</si>
  <si>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</si>
  <si>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</si>
  <si>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</si>
  <si>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</si>
  <si>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</si>
  <si>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</si>
  <si>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</si>
  <si>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</si>
  <si>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</si>
  <si>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</si>
  <si>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</si>
  <si>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</si>
  <si>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</si>
  <si>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</si>
  <si>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</si>
  <si>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</si>
  <si>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</si>
  <si>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</si>
  <si>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</si>
  <si>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</si>
  <si>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</si>
  <si>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</si>
  <si>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</si>
  <si>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</si>
  <si>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</si>
  <si>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</si>
  <si>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</si>
  <si>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</si>
  <si>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</si>
  <si>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</si>
  <si>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</si>
  <si>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</si>
  <si>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</si>
  <si>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</si>
  <si>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</si>
  <si>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</si>
  <si>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</si>
  <si>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</si>
  <si>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</si>
  <si>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</si>
  <si>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</si>
  <si>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</si>
  <si>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</si>
  <si>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</si>
  <si>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</si>
  <si>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</si>
  <si>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</si>
  <si>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</si>
  <si>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</si>
  <si>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</si>
  <si>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</si>
  <si>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</si>
  <si>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</si>
  <si>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</si>
  <si>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</si>
  <si>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</si>
  <si>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</si>
  <si>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</si>
  <si>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</si>
  <si>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</si>
  <si>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</si>
  <si>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</si>
  <si>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</si>
  <si>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</si>
  <si>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</si>
  <si>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</si>
  <si>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</si>
  <si>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</si>
  <si>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</si>
  <si>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</si>
  <si>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</si>
  <si>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</si>
  <si>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</si>
  <si>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</si>
  <si>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</si>
  <si>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</si>
  <si>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</si>
  <si>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</si>
  <si>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</si>
  <si>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</si>
  <si>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</si>
  <si>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</si>
  <si>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</si>
  <si>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</si>
  <si>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</si>
  <si>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</si>
  <si>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</si>
  <si>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</si>
  <si>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</si>
  <si>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</si>
  <si>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</si>
  <si>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</si>
  <si>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</si>
  <si>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</si>
  <si>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</si>
  <si>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</si>
  <si>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</si>
  <si>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</si>
  <si>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</si>
  <si>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</si>
  <si>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</si>
  <si>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</si>
  <si>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</si>
  <si>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</si>
  <si>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</si>
  <si>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</si>
  <si>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</si>
  <si>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</si>
  <si>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</si>
  <si>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</si>
  <si>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</si>
  <si>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</si>
  <si>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</si>
  <si>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</si>
  <si>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</si>
  <si>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</si>
  <si>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</si>
  <si>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</si>
  <si>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</si>
  <si>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</si>
  <si>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</si>
  <si>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</si>
  <si>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</si>
  <si>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</si>
  <si>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</si>
  <si>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</si>
  <si>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</si>
  <si>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</si>
  <si>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</si>
  <si>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</si>
  <si>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</si>
  <si>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</si>
  <si>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</si>
  <si>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</si>
  <si>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</si>
  <si>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</si>
  <si>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</si>
  <si>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</si>
  <si>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</si>
  <si>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</si>
  <si>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</si>
  <si>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</si>
  <si>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</si>
  <si>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</si>
  <si>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</si>
  <si>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</si>
  <si>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</si>
  <si>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</si>
  <si>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</si>
  <si>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</si>
  <si>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</si>
  <si>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</si>
  <si>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</si>
  <si>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</si>
  <si>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</si>
  <si>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</si>
  <si>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</si>
  <si>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</si>
  <si>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</si>
  <si>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</si>
  <si>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</si>
  <si>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</si>
  <si>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</si>
  <si>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</si>
  <si>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</si>
  <si>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</si>
  <si>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</si>
  <si>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</si>
  <si>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</si>
  <si>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</si>
  <si>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</si>
  <si>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</si>
  <si>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</si>
  <si>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</si>
  <si>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</si>
  <si>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</si>
  <si>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</si>
  <si>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</si>
  <si>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</si>
  <si>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</si>
  <si>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</si>
  <si>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</si>
  <si>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</si>
  <si>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</si>
  <si>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</si>
  <si>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</si>
  <si>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</si>
  <si>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</si>
  <si>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</si>
  <si>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</si>
  <si>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</si>
  <si>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</si>
  <si>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</si>
  <si>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</si>
  <si>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</si>
  <si>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</si>
  <si>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</si>
  <si>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</si>
  <si>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</si>
  <si>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</si>
  <si>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</si>
  <si>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</si>
  <si>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</si>
  <si>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</si>
  <si>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</si>
  <si>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</si>
  <si>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</si>
  <si>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</si>
  <si>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</si>
  <si>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</si>
  <si>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</si>
  <si>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</si>
  <si>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</si>
  <si>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</si>
  <si>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</si>
  <si>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</si>
  <si>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</si>
  <si>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</si>
  <si>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</si>
  <si>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</si>
  <si>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</si>
  <si>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</si>
  <si>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</si>
  <si>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</si>
  <si>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</si>
  <si>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</si>
  <si>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</si>
  <si>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</si>
  <si>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</si>
  <si>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</si>
  <si>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</si>
  <si>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</si>
  <si>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</si>
  <si>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</si>
  <si>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</si>
  <si>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</si>
  <si>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</si>
  <si>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</si>
  <si>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</si>
  <si>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</si>
  <si>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</si>
  <si>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</si>
  <si>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</si>
  <si>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</si>
  <si>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</si>
  <si>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</si>
  <si>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</si>
  <si>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</si>
  <si>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</si>
  <si>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</si>
  <si>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</si>
  <si>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</si>
  <si>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</si>
  <si>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</si>
  <si>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</si>
  <si>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</si>
  <si>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</si>
  <si>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</si>
  <si>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</si>
  <si>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</si>
  <si>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</si>
  <si>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</si>
  <si>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</si>
  <si>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</si>
  <si>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</si>
  <si>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</si>
  <si>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</si>
  <si>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</si>
  <si>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</si>
  <si>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</si>
  <si>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</si>
  <si>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</si>
  <si>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</si>
  <si>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</si>
  <si>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</si>
  <si>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</si>
  <si>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</si>
  <si>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</si>
  <si>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</si>
  <si>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</si>
  <si>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</si>
  <si>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</si>
  <si>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</si>
  <si>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</si>
  <si>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</si>
  <si>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</si>
  <si>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</si>
  <si>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</si>
  <si>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</si>
  <si>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</si>
  <si>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</si>
  <si>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</si>
  <si>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</si>
  <si>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</si>
  <si>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</si>
  <si>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</si>
  <si>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</si>
  <si>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</si>
  <si>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</si>
  <si>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</si>
  <si>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</si>
  <si>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</si>
  <si>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</si>
  <si>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</si>
  <si>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</si>
  <si>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</si>
  <si>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</si>
  <si>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</si>
  <si>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</si>
  <si>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</si>
  <si>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</si>
  <si>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</si>
  <si>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</si>
  <si>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</si>
  <si>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</si>
  <si>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</si>
  <si>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</si>
  <si>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</si>
  <si>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</si>
  <si>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</si>
  <si>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</si>
  <si>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</si>
  <si>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</si>
  <si>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</si>
  <si>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</si>
  <si>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</si>
  <si>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</si>
  <si>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</si>
  <si>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</si>
  <si>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</si>
  <si>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</si>
  <si>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</si>
  <si>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</si>
  <si>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</si>
  <si>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</si>
  <si>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</si>
  <si>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</si>
  <si>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</si>
  <si>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</si>
  <si>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</si>
  <si>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</si>
  <si>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</si>
  <si>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</si>
  <si>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</si>
  <si>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</si>
  <si>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</si>
  <si>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</si>
  <si>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</si>
  <si>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</si>
  <si>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</si>
  <si>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</si>
  <si>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</si>
  <si>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</si>
  <si>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</si>
  <si>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</si>
  <si>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</si>
  <si>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</si>
  <si>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</si>
  <si>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</si>
  <si>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</si>
  <si>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</si>
  <si>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</si>
  <si>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</si>
  <si>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</si>
  <si>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</si>
  <si>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</si>
  <si>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</si>
  <si>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</si>
  <si>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</si>
  <si>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</si>
  <si>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</si>
  <si>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</si>
  <si>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</si>
  <si>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</si>
  <si>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</si>
  <si>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</si>
  <si>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</si>
  <si>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</si>
  <si>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</si>
  <si>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</si>
  <si>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</si>
  <si>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</si>
  <si>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</si>
  <si>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</si>
  <si>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</si>
  <si>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</si>
  <si>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</si>
  <si>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</si>
  <si>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</si>
  <si>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</si>
  <si>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</si>
  <si>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</si>
  <si>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</si>
  <si>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</si>
  <si>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</si>
  <si>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</si>
  <si>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</si>
  <si>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</si>
  <si>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</si>
  <si>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</si>
  <si>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</si>
  <si>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</si>
  <si>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</si>
  <si>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</si>
  <si>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</si>
  <si>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</si>
  <si>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</si>
  <si>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</si>
  <si>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</si>
  <si>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</si>
  <si>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</si>
  <si>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</si>
  <si>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</si>
  <si>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</si>
  <si>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</si>
  <si>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</si>
  <si>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</si>
  <si>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</si>
  <si>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</si>
  <si>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</si>
  <si>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</si>
  <si>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</si>
  <si>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</si>
  <si>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</si>
  <si>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</si>
  <si>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</si>
  <si>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</si>
  <si>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</si>
  <si>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</si>
  <si>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</si>
  <si>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</si>
  <si>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</si>
  <si>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</si>
  <si>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</si>
  <si>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</si>
  <si>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</si>
  <si>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</si>
  <si>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</si>
  <si>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</si>
  <si>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</si>
  <si>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</si>
  <si>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</si>
  <si>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</si>
  <si>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</si>
  <si>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</si>
  <si>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</si>
  <si>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</si>
  <si>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</si>
  <si>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</si>
  <si>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</si>
  <si>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</si>
  <si>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</si>
  <si>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</si>
  <si>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</si>
  <si>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</si>
  <si>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</si>
  <si>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</si>
  <si>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</si>
  <si>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</si>
  <si>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</si>
  <si>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</si>
  <si>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</si>
  <si>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</si>
  <si>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</si>
  <si>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</si>
  <si>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</si>
  <si>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</si>
  <si>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</si>
  <si>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</si>
  <si>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</si>
  <si>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</si>
  <si>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</si>
  <si>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</si>
  <si>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</si>
  <si>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</si>
  <si>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</si>
  <si>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</si>
  <si>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</si>
  <si>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</si>
  <si>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</si>
  <si>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</si>
  <si>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</si>
  <si>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</si>
  <si>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</si>
  <si>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</si>
  <si>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</si>
  <si>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</si>
  <si>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</si>
  <si>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</si>
  <si>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</si>
  <si>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</si>
  <si>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</si>
  <si>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</si>
  <si>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</si>
  <si>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</si>
  <si>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</si>
  <si>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</si>
  <si>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</si>
  <si>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</si>
  <si>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</si>
  <si>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</si>
  <si>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</si>
  <si>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</si>
  <si>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</si>
  <si>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</si>
  <si>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</si>
  <si>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</si>
  <si>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</si>
  <si>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</si>
  <si>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</si>
  <si>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</si>
  <si>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</si>
  <si>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</si>
  <si>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</si>
  <si>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</si>
  <si>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</si>
  <si>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</si>
  <si>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</si>
  <si>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</si>
  <si>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</si>
  <si>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</si>
  <si>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</si>
  <si>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</si>
  <si>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</si>
  <si>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</si>
  <si>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</si>
  <si>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</si>
  <si>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</si>
  <si>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</si>
  <si>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</si>
  <si>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</si>
  <si>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</si>
  <si>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</si>
  <si>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</si>
  <si>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</si>
  <si>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</si>
  <si>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</si>
  <si>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</si>
  <si>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</si>
  <si>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</si>
  <si>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</si>
  <si>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</si>
  <si>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</si>
  <si>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</si>
  <si>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</si>
  <si>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</si>
  <si>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</si>
  <si>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</si>
  <si>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</si>
  <si>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</si>
  <si>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</si>
  <si>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</si>
  <si>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</si>
  <si>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</si>
  <si>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</si>
  <si>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</si>
  <si>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</si>
  <si>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</si>
  <si>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</si>
  <si>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</si>
  <si>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</si>
  <si>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</si>
  <si>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</si>
  <si>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</si>
  <si>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</si>
  <si>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</si>
  <si>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</si>
  <si>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</si>
  <si>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</si>
  <si>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</si>
  <si>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</si>
  <si>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</si>
  <si>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</si>
  <si>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</si>
  <si>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</si>
  <si>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</si>
  <si>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</si>
  <si>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</si>
  <si>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</si>
  <si>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</si>
  <si>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</si>
  <si>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</si>
  <si>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</si>
  <si>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</si>
  <si>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</si>
  <si>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</si>
  <si>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</si>
  <si>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</si>
  <si>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</si>
  <si>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</si>
  <si>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</si>
  <si>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</si>
  <si>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</si>
  <si>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</si>
  <si>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</si>
  <si>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</si>
  <si>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</si>
  <si>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</si>
  <si>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</si>
  <si>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</si>
  <si>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</si>
  <si>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</si>
  <si>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</si>
  <si>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</si>
  <si>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</si>
  <si>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</si>
  <si>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</si>
  <si>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</si>
  <si>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</si>
  <si>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</si>
  <si>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</si>
  <si>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</si>
  <si>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</si>
  <si>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</si>
  <si>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</si>
  <si>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</si>
  <si>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</si>
  <si>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</si>
  <si>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</si>
  <si>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</si>
  <si>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</si>
  <si>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</si>
  <si>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</si>
  <si>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</si>
  <si>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</si>
  <si>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</si>
  <si>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</si>
  <si>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</si>
  <si>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</si>
  <si>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</si>
  <si>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</si>
  <si>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</si>
  <si>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</si>
  <si>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</si>
  <si>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</si>
  <si>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</si>
  <si>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</si>
  <si>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</si>
  <si>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</si>
  <si>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</si>
  <si>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</si>
  <si>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</si>
  <si>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</si>
  <si>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</si>
  <si>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</si>
  <si>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</si>
  <si>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</si>
  <si>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</si>
  <si>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</si>
  <si>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</si>
  <si>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</si>
  <si>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</si>
  <si>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</si>
  <si>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</si>
  <si>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</si>
  <si>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</si>
  <si>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</si>
  <si>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</si>
  <si>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</si>
  <si>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</si>
  <si>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</si>
  <si>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</si>
  <si>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</si>
  <si>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</si>
  <si>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</si>
  <si>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</si>
  <si>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</si>
  <si>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</si>
  <si>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</si>
  <si>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</si>
  <si>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</si>
  <si>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</si>
  <si>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</si>
  <si>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</si>
  <si>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</si>
  <si>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</si>
  <si>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</si>
  <si>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</si>
  <si>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</si>
  <si>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</si>
  <si>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</si>
  <si>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</si>
  <si>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</si>
  <si>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</si>
  <si>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</si>
  <si>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</si>
  <si>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</si>
  <si>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</si>
  <si>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</si>
  <si>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</si>
  <si>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</si>
  <si>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</si>
  <si>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</si>
  <si>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</si>
  <si>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</si>
  <si>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</si>
  <si>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</si>
  <si>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</si>
  <si>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</si>
  <si>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</si>
  <si>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</si>
  <si>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</si>
  <si>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</si>
  <si>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</si>
  <si>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</si>
  <si>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</si>
  <si>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</si>
  <si>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</si>
  <si>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</si>
  <si>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</si>
  <si>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</si>
  <si>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</si>
  <si>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</si>
  <si>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</si>
  <si>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</si>
  <si>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</si>
  <si>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</si>
  <si>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</si>
  <si>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</si>
  <si>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</si>
  <si>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</si>
  <si>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</si>
  <si>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</si>
  <si>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</si>
  <si>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</si>
  <si>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</si>
  <si>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</si>
  <si>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</si>
  <si>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</si>
  <si>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</si>
  <si>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</si>
  <si>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</si>
  <si>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</si>
  <si>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</si>
  <si>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</si>
  <si>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</si>
  <si>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</si>
  <si>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</si>
  <si>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</si>
  <si>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</si>
  <si>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</si>
  <si>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</si>
  <si>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</si>
  <si>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</si>
  <si>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</si>
  <si>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</si>
  <si>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</si>
  <si>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</si>
  <si>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</si>
  <si>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</si>
  <si>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</si>
  <si>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</si>
  <si>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</si>
  <si>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</si>
  <si>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</si>
  <si>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</si>
  <si>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</si>
  <si>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</si>
  <si>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</si>
  <si>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</si>
  <si>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</si>
  <si>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</si>
  <si>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</si>
  <si>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</si>
  <si>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</si>
  <si>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</si>
  <si>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</si>
  <si>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</si>
  <si>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</si>
  <si>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</si>
  <si>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</si>
  <si>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</si>
  <si>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</si>
  <si>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</si>
  <si>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</si>
  <si>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</si>
  <si>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</si>
  <si>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</si>
  <si>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</si>
  <si>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</si>
  <si>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</si>
  <si>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</si>
  <si>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</si>
  <si>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</si>
  <si>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</si>
  <si>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</si>
  <si>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</si>
  <si>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</si>
  <si>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</si>
  <si>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</si>
  <si>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</si>
  <si>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</si>
  <si>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</si>
  <si>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</si>
  <si>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</si>
  <si>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</si>
  <si>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</si>
  <si>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</si>
  <si>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</si>
  <si>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</si>
  <si>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</si>
  <si>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</si>
  <si>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</si>
  <si>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</si>
  <si>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</si>
  <si>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</si>
  <si>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</si>
  <si>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</si>
  <si>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</si>
  <si>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</si>
  <si>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</si>
  <si>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</si>
  <si>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</si>
  <si>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</si>
  <si>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</si>
  <si>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</si>
  <si>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</si>
  <si>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</si>
  <si>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</si>
  <si>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</si>
  <si>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</si>
  <si>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</si>
  <si>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</si>
  <si>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</si>
  <si>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</si>
  <si>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</si>
  <si>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</si>
  <si>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</si>
  <si>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</si>
  <si>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</si>
  <si>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</si>
  <si>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</si>
  <si>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</si>
  <si>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</si>
  <si>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</si>
  <si>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</si>
  <si>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</si>
  <si>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</si>
  <si>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</si>
  <si>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</si>
  <si>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</si>
  <si>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</si>
  <si>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</si>
  <si>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</si>
  <si>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</si>
  <si>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</si>
  <si>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</si>
  <si>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</si>
  <si>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</si>
  <si>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</si>
  <si>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</si>
  <si>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</si>
  <si>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</si>
  <si>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</si>
  <si>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</si>
  <si>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</si>
  <si>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</si>
  <si>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</si>
  <si>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</si>
  <si>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</si>
  <si>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</si>
  <si>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</si>
  <si>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</si>
  <si>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</si>
  <si>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</si>
  <si>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</si>
  <si>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</si>
  <si>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</si>
  <si>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</si>
  <si>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</si>
  <si>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</si>
  <si>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</si>
  <si>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</si>
  <si>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</si>
  <si>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</si>
  <si>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</si>
  <si>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</si>
  <si>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</si>
  <si>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</si>
  <si>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</si>
  <si>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</si>
  <si>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</si>
  <si>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</si>
  <si>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</si>
  <si>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</si>
  <si>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</si>
  <si>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</si>
  <si>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</si>
  <si>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</si>
  <si>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</si>
  <si>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</si>
  <si>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</si>
  <si>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</si>
  <si>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</si>
  <si>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</si>
  <si>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</si>
  <si>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</si>
  <si>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</si>
  <si>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</si>
  <si>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</si>
  <si>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</si>
  <si>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</si>
  <si>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</si>
  <si>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</si>
  <si>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</si>
  <si>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</si>
  <si>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</si>
  <si>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</si>
  <si>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</si>
  <si>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</si>
  <si>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</si>
  <si>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</si>
  <si>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</si>
  <si>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</si>
  <si>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</si>
  <si>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</si>
  <si>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</si>
  <si>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</si>
  <si>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</si>
  <si>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</si>
  <si>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</si>
  <si>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</si>
  <si>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</si>
  <si>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</si>
  <si>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</si>
  <si>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</si>
  <si>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</si>
  <si>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</si>
  <si>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</si>
  <si>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</si>
  <si>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</si>
  <si>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</si>
  <si>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</si>
  <si>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</si>
  <si>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</si>
  <si>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</si>
  <si>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</si>
  <si>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</si>
  <si>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</si>
  <si>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</si>
  <si>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</si>
  <si>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</si>
  <si>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</si>
  <si>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</si>
  <si>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</si>
  <si>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</si>
  <si>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</si>
  <si>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</si>
  <si>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</si>
  <si>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</si>
  <si>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</si>
  <si>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</si>
  <si>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</si>
  <si>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</si>
  <si>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</si>
  <si>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</si>
  <si>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</si>
  <si>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</si>
  <si>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</si>
  <si>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</si>
  <si>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</si>
  <si>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</si>
  <si>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</si>
  <si>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</si>
  <si>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</si>
  <si>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</si>
  <si>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</si>
  <si>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</si>
  <si>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</si>
  <si>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</si>
  <si>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</si>
  <si>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</si>
  <si>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</si>
  <si>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</si>
  <si>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</si>
  <si>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</si>
  <si>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</si>
  <si>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</si>
  <si>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</si>
  <si>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</si>
  <si>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</si>
  <si>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</si>
  <si>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</si>
  <si>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</si>
  <si>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</si>
  <si>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</si>
  <si>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</si>
  <si>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</si>
  <si>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</si>
  <si>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</si>
  <si>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</si>
  <si>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</si>
  <si>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</si>
  <si>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</si>
  <si>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</si>
  <si>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</si>
  <si>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</si>
  <si>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</si>
  <si>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</si>
  <si>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</si>
  <si>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</si>
  <si>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</si>
  <si>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</si>
  <si>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</si>
  <si>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</si>
  <si>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</si>
  <si>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</si>
  <si>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</si>
  <si>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</si>
  <si>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</si>
  <si>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</si>
  <si>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</si>
  <si>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</si>
  <si>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</si>
  <si>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</si>
  <si>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</si>
  <si>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</si>
  <si>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</si>
  <si>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</si>
  <si>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</si>
  <si>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</si>
  <si>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</si>
  <si>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</si>
  <si>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</si>
  <si>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</si>
  <si>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</si>
  <si>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</si>
  <si>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</si>
  <si>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</si>
  <si>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</si>
  <si>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</si>
  <si>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</si>
  <si>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</si>
  <si>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</si>
  <si>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</si>
  <si>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</si>
  <si>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</si>
  <si>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</si>
  <si>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</si>
  <si>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</si>
  <si>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</si>
  <si>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</si>
  <si>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</si>
  <si>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</si>
  <si>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</si>
  <si>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</si>
  <si>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</si>
  <si>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</si>
  <si>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</si>
  <si>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</si>
  <si>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</si>
  <si>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</si>
  <si>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</si>
  <si>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</si>
  <si>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</si>
  <si>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</si>
  <si>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</si>
  <si>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</si>
  <si>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</si>
  <si>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</si>
  <si>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</si>
  <si>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</si>
  <si>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</si>
  <si>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</si>
  <si>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</si>
  <si>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</si>
  <si>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</si>
  <si>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</si>
  <si>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</si>
  <si>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</si>
  <si>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</si>
  <si>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</si>
  <si>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</si>
  <si>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</si>
  <si>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</si>
  <si>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</si>
  <si>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</si>
  <si>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</si>
  <si>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</si>
  <si>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</si>
  <si>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</si>
  <si>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</si>
  <si>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</si>
  <si>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</si>
  <si>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</si>
  <si>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</si>
  <si>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</si>
  <si>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</si>
  <si>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</si>
  <si>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</si>
  <si>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</si>
  <si>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</si>
  <si>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</si>
  <si>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</si>
  <si>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</si>
  <si>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</si>
  <si>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</si>
  <si>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</si>
  <si>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</si>
  <si>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</si>
  <si>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</si>
  <si>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</si>
  <si>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</si>
  <si>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</si>
  <si>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</si>
  <si>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</si>
  <si>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</si>
  <si>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</si>
  <si>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</si>
  <si>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</si>
  <si>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</si>
  <si>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</si>
  <si>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</si>
  <si>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</si>
  <si>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</si>
  <si>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</si>
  <si>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</si>
  <si>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</si>
  <si>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</si>
  <si>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</si>
  <si>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</si>
  <si>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</si>
  <si>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</si>
  <si>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</si>
  <si>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</si>
  <si>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</si>
  <si>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</si>
  <si>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</si>
  <si>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</si>
  <si>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</si>
  <si>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</si>
  <si>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</si>
  <si>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</si>
  <si>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</si>
  <si>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</si>
  <si>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</si>
  <si>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</si>
  <si>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</si>
  <si>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</si>
  <si>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</si>
  <si>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</si>
  <si>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</si>
  <si>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</si>
  <si>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</si>
  <si>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</si>
  <si>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</si>
  <si>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</si>
  <si>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</si>
  <si>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</si>
  <si>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</si>
  <si>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</si>
  <si>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</si>
  <si>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</si>
  <si>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</si>
  <si>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</si>
  <si>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</si>
  <si>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</si>
  <si>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</si>
  <si>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</si>
  <si>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</si>
  <si>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</si>
  <si>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</si>
  <si>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</si>
  <si>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</si>
  <si>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</si>
  <si>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</si>
  <si>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</si>
  <si>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</si>
  <si>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</si>
  <si>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</si>
  <si>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</si>
  <si>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</si>
  <si>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</si>
  <si>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</si>
  <si>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</si>
  <si>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</si>
  <si>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</si>
  <si>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</si>
  <si>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</si>
  <si>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</si>
  <si>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</si>
  <si>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</si>
  <si>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</si>
  <si>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</si>
  <si>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</si>
  <si>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</si>
  <si>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</si>
  <si>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</si>
  <si>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</si>
  <si>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</si>
  <si>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</si>
  <si>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</si>
  <si>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</si>
  <si>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</si>
  <si>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</si>
  <si>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</si>
  <si>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</si>
  <si>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</si>
  <si>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</si>
  <si>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</si>
  <si>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</si>
  <si>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</si>
  <si>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</si>
  <si>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</si>
  <si>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</si>
  <si>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</si>
  <si>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</si>
  <si>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</si>
  <si>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</si>
  <si>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</si>
  <si>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</si>
  <si>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</si>
  <si>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</si>
  <si>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</si>
  <si>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</si>
  <si>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</si>
  <si>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</si>
  <si>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</si>
  <si>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</si>
  <si>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</si>
  <si>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</si>
  <si>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</si>
  <si>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</si>
  <si>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</si>
  <si>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</si>
  <si>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</si>
  <si>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</si>
  <si>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</si>
  <si>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</si>
  <si>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</si>
  <si>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</si>
  <si>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</si>
  <si>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</si>
  <si>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</si>
  <si>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</si>
  <si>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</si>
  <si>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</si>
  <si>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</si>
  <si>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</si>
  <si>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</si>
  <si>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</si>
  <si>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</si>
  <si>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</si>
  <si>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</si>
  <si>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</si>
  <si>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</si>
  <si>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</si>
  <si>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</si>
  <si>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</si>
  <si>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</si>
  <si>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</si>
  <si>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</si>
  <si>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</si>
  <si>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</si>
  <si>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</si>
  <si>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</si>
  <si>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</si>
  <si>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</si>
  <si>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</si>
  <si>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</si>
  <si>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</si>
  <si>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</si>
  <si>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</si>
  <si>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</si>
  <si>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</si>
  <si>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</si>
  <si>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</si>
  <si>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</si>
  <si>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</si>
  <si>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</si>
  <si>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</si>
  <si>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</si>
  <si>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</si>
  <si>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</si>
  <si>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</si>
  <si>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</si>
  <si>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</si>
  <si>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</si>
  <si>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</si>
  <si>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</si>
  <si>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</si>
  <si>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</si>
  <si>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</si>
  <si>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</si>
  <si>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</si>
  <si>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</si>
  <si>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</si>
  <si>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</si>
  <si>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</si>
  <si>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</si>
  <si>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</si>
  <si>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</si>
  <si>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</si>
  <si>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</si>
  <si>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</si>
  <si>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</si>
  <si>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</si>
  <si>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</si>
  <si>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</si>
  <si>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</si>
  <si>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</si>
  <si>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</si>
  <si>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</si>
  <si>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</si>
  <si>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</si>
  <si>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</si>
  <si>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</si>
  <si>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</si>
  <si>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</si>
  <si>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</si>
  <si>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</si>
  <si>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</si>
  <si>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</si>
  <si>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</si>
  <si>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</si>
  <si>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</si>
  <si>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</si>
  <si>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</si>
  <si>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</si>
  <si>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</si>
  <si>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</si>
  <si>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</si>
  <si>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</si>
  <si>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</si>
  <si>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</si>
  <si>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</si>
  <si>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</si>
  <si>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</si>
  <si>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</si>
  <si>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</si>
  <si>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</si>
  <si>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</si>
  <si>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</si>
  <si>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</si>
  <si>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</si>
  <si>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</si>
  <si>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</si>
  <si>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</si>
  <si>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</si>
  <si>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</si>
  <si>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</si>
  <si>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</si>
  <si>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</si>
  <si>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</si>
  <si>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</si>
  <si>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</si>
  <si>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</si>
  <si>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</si>
  <si>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</si>
  <si>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</si>
  <si>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</si>
  <si>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</si>
  <si>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</si>
  <si>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</si>
  <si>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</si>
  <si>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</si>
  <si>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</si>
  <si>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</si>
  <si>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</si>
  <si>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</si>
  <si>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</si>
  <si>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</si>
  <si>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</si>
  <si>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</si>
  <si>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</si>
  <si>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</si>
  <si>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</si>
  <si>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</si>
  <si>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</si>
  <si>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</si>
  <si>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</si>
  <si>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</si>
  <si>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</si>
  <si>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</si>
  <si>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</si>
  <si>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</si>
  <si>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</si>
  <si>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</si>
  <si>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</si>
  <si>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</si>
  <si>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</si>
  <si>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</si>
  <si>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</si>
  <si>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</si>
  <si>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</si>
  <si>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</si>
  <si>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</si>
  <si>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</si>
  <si>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</si>
  <si>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</si>
  <si>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</si>
  <si>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</si>
  <si>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</si>
  <si>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</si>
  <si>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</si>
  <si>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</si>
  <si>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</si>
  <si>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</si>
  <si>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</si>
  <si>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</si>
  <si>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</si>
  <si>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</si>
  <si>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</si>
  <si>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</si>
  <si>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</si>
  <si>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</si>
  <si>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</si>
  <si>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</si>
  <si>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</si>
  <si>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</si>
  <si>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</si>
  <si>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</si>
  <si>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</si>
  <si>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</si>
  <si>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</si>
  <si>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</si>
  <si>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</si>
  <si>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</si>
  <si>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</si>
  <si>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</si>
  <si>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</si>
  <si>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</si>
  <si>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</si>
  <si>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</si>
  <si>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</si>
  <si>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</si>
  <si>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</si>
  <si>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</si>
  <si>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</si>
  <si>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</si>
  <si>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</si>
  <si>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</si>
  <si>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</si>
  <si>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</si>
  <si>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</si>
  <si>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</si>
  <si>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</si>
  <si>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</si>
  <si>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</si>
  <si>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</si>
  <si>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</si>
  <si>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</si>
  <si>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</si>
  <si>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</si>
  <si>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</si>
  <si>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</si>
  <si>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</si>
  <si>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</si>
  <si>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</si>
  <si>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</si>
  <si>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</si>
  <si>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</si>
  <si>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</si>
  <si>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</si>
  <si>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</si>
  <si>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</si>
  <si>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</si>
  <si>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</si>
  <si>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</si>
  <si>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</si>
  <si>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</si>
  <si>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</si>
  <si>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</si>
  <si>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</si>
  <si>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</si>
  <si>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</si>
  <si>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</si>
  <si>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</si>
  <si>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</si>
  <si>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</si>
  <si>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</si>
  <si>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</si>
  <si>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</si>
  <si>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</si>
  <si>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</si>
  <si>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</si>
  <si>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</si>
  <si>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</si>
  <si>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</si>
  <si>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</si>
  <si>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</si>
  <si>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</si>
  <si>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</si>
  <si>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</si>
  <si>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</si>
  <si>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</si>
  <si>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</si>
  <si>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</si>
  <si>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</si>
  <si>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</si>
  <si>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</si>
  <si>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</si>
  <si>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</si>
  <si>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</si>
  <si>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</si>
  <si>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</si>
  <si>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</si>
  <si>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</si>
  <si>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</si>
  <si>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</si>
  <si>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</si>
  <si>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</si>
  <si>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</si>
  <si>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</si>
  <si>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</si>
  <si>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</si>
  <si>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</si>
  <si>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</si>
  <si>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</si>
  <si>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</si>
  <si>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</si>
  <si>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</si>
  <si>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</si>
  <si>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</si>
  <si>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</si>
  <si>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</si>
  <si>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</si>
  <si>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</si>
  <si>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</si>
  <si>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</si>
  <si>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</si>
  <si>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</si>
  <si>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</si>
  <si>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</si>
  <si>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</si>
  <si>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</si>
  <si>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</si>
  <si>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</si>
  <si>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</si>
  <si>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</si>
  <si>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</si>
  <si>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</si>
  <si>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</si>
  <si>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</si>
  <si>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</si>
  <si>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</si>
  <si>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</si>
  <si>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</si>
  <si>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</si>
  <si>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</si>
  <si>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</si>
  <si>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</si>
  <si>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</si>
  <si>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</si>
  <si>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</si>
  <si>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</si>
  <si>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</si>
  <si>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</si>
  <si>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</si>
  <si>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</si>
  <si>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</si>
  <si>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</si>
  <si>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</si>
  <si>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</si>
  <si>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</si>
  <si>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</si>
  <si>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</si>
  <si>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</si>
  <si>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</si>
  <si>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</si>
  <si>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</si>
  <si>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</si>
  <si>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</si>
  <si>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</si>
  <si>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</si>
  <si>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</si>
  <si>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</si>
  <si>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</si>
  <si>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</si>
  <si>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</si>
  <si>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</si>
  <si>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</si>
  <si>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</si>
  <si>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</si>
  <si>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</si>
  <si>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</si>
  <si>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</si>
  <si>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</si>
  <si>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</si>
  <si>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</si>
  <si>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</si>
  <si>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</si>
  <si>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</si>
  <si>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</si>
  <si>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</si>
  <si>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</si>
  <si>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</si>
  <si>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</si>
  <si>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</si>
  <si>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</si>
  <si>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</si>
  <si>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</si>
  <si>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</si>
  <si>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</si>
  <si>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</si>
  <si>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</si>
  <si>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</si>
  <si>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</si>
  <si>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</si>
  <si>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</si>
  <si>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</si>
  <si>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</si>
  <si>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</si>
  <si>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</si>
  <si>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</si>
  <si>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</si>
  <si>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</si>
  <si>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</si>
  <si>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</si>
  <si>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</si>
  <si>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</si>
  <si>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</si>
  <si>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</si>
  <si>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</si>
  <si>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</si>
  <si>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</si>
  <si>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</si>
  <si>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</si>
  <si>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</si>
  <si>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</si>
  <si>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</si>
  <si>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</si>
  <si>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</si>
  <si>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</si>
  <si>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</si>
  <si>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</si>
  <si>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</si>
  <si>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</si>
  <si>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</si>
  <si>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</si>
  <si>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</si>
  <si>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</si>
  <si>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</si>
  <si>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</si>
  <si>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</si>
  <si>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</si>
  <si>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</si>
  <si>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</si>
  <si>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</si>
  <si>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</si>
  <si>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</si>
  <si>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</si>
  <si>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</si>
  <si>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</si>
  <si>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</si>
  <si>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</si>
  <si>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</si>
  <si>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</si>
  <si>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</si>
  <si>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</si>
  <si>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</si>
  <si>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</si>
  <si>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</si>
  <si>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</si>
  <si>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</si>
  <si>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</si>
  <si>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</si>
  <si>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</si>
  <si>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</si>
  <si>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</si>
  <si>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</si>
  <si>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</si>
  <si>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</si>
  <si>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</si>
  <si>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</si>
  <si>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</si>
  <si>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</si>
  <si>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</si>
  <si>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</si>
  <si>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</si>
  <si>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</si>
  <si>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</si>
  <si>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</si>
  <si>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</si>
  <si>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</si>
  <si>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</si>
  <si>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</si>
  <si>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</si>
  <si>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</si>
  <si>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</si>
  <si>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</si>
  <si>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</si>
  <si>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</si>
  <si>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</si>
  <si>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</si>
  <si>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</si>
  <si>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</si>
  <si>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</si>
  <si>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</si>
  <si>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</si>
  <si>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</si>
  <si>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</si>
  <si>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</si>
  <si>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</si>
  <si>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</si>
  <si>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</si>
  <si>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</si>
  <si>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</si>
  <si>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</si>
  <si>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</si>
  <si>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</si>
  <si>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</si>
  <si>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</si>
  <si>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</si>
  <si>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</si>
  <si>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</si>
  <si>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</si>
  <si>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</si>
  <si>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</si>
  <si>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</si>
  <si>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</si>
  <si>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</si>
  <si>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</si>
  <si>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</si>
  <si>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</si>
  <si>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</si>
  <si>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</si>
  <si>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</si>
  <si>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</si>
  <si>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</si>
  <si>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</si>
  <si>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</si>
  <si>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</si>
  <si>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</si>
  <si>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</si>
  <si>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</si>
  <si>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</si>
  <si>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</si>
  <si>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</si>
  <si>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</si>
  <si>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</si>
  <si>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</si>
  <si>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</si>
  <si>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</si>
  <si>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</si>
  <si>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</si>
  <si>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</si>
  <si>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</si>
  <si>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</si>
  <si>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</si>
  <si>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</si>
  <si>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</si>
  <si>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</si>
  <si>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</si>
  <si>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</si>
  <si>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</si>
  <si>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</si>
  <si>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</si>
  <si>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</si>
  <si>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</si>
  <si>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</si>
  <si>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</si>
  <si>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</si>
  <si>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</si>
  <si>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</si>
  <si>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</si>
  <si>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</si>
  <si>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</si>
  <si>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</si>
  <si>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</si>
  <si>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</si>
  <si>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</si>
  <si>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</si>
  <si>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</si>
  <si>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</si>
  <si>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</si>
  <si>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</si>
  <si>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</si>
  <si>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</si>
  <si>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</si>
  <si>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</si>
  <si>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</si>
  <si>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</si>
  <si>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</si>
  <si>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</si>
  <si>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</si>
  <si>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</si>
  <si>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</si>
  <si>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</si>
  <si>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</si>
  <si>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</si>
  <si>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</si>
  <si>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</si>
  <si>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</si>
  <si>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</si>
  <si>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</si>
  <si>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</si>
  <si>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</si>
  <si>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</si>
  <si>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</si>
  <si>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</si>
  <si>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</si>
  <si>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</si>
  <si>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</si>
  <si>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</si>
  <si>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</si>
  <si>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</si>
  <si>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</si>
  <si>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</si>
  <si>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</si>
  <si>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</si>
  <si>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</si>
  <si>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</si>
  <si>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</si>
  <si>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</si>
  <si>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</si>
  <si>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</si>
  <si>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</si>
  <si>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</si>
  <si>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</si>
  <si>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</si>
  <si>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</si>
  <si>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</si>
  <si>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</si>
  <si>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</si>
  <si>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</si>
  <si>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</si>
  <si>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</si>
  <si>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</si>
  <si>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</si>
  <si>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</si>
  <si>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</si>
  <si>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</si>
  <si>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</si>
  <si>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</si>
  <si>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</si>
  <si>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</si>
  <si>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</si>
  <si>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</si>
  <si>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</si>
  <si>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</si>
  <si>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</si>
  <si>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</si>
  <si>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</si>
  <si>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</si>
  <si>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</si>
  <si>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</si>
  <si>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</si>
  <si>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</si>
  <si>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</si>
  <si>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</si>
  <si>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</si>
  <si>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</si>
  <si>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</si>
  <si>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</si>
  <si>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</si>
  <si>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</si>
  <si>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</si>
  <si>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</si>
  <si>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</si>
  <si>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</si>
  <si>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</si>
  <si>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</si>
  <si>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</si>
  <si>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</si>
  <si>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</si>
  <si>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</si>
  <si>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</si>
  <si>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</si>
  <si>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</si>
  <si>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</si>
  <si>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</si>
  <si>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</si>
  <si>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</si>
  <si>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</si>
  <si>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</si>
  <si>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</si>
  <si>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</si>
  <si>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</si>
  <si>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</si>
  <si>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</si>
  <si>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</si>
  <si>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</si>
  <si>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</si>
  <si>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</si>
  <si>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</si>
  <si>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</si>
  <si>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</si>
  <si>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</si>
  <si>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</si>
  <si>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</si>
  <si>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</si>
  <si>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</si>
  <si>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</si>
  <si>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</si>
  <si>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</si>
  <si>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</si>
  <si>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</si>
  <si>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</si>
  <si>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</si>
  <si>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</si>
  <si>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</si>
  <si>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</si>
  <si>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</si>
  <si>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</si>
  <si>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</si>
  <si>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</si>
  <si>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</si>
  <si>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</si>
  <si>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</si>
  <si>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</si>
  <si>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</si>
  <si>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</si>
  <si>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</si>
  <si>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</si>
  <si>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</si>
  <si>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</si>
  <si>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</si>
  <si>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</si>
  <si>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</si>
  <si>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</si>
  <si>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</si>
  <si>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</si>
  <si>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</si>
  <si>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</si>
  <si>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</si>
  <si>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</si>
  <si>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</si>
  <si>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</si>
  <si>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</si>
  <si>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</si>
  <si>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</si>
  <si>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</si>
  <si>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</si>
  <si>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</si>
  <si>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</si>
  <si>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</si>
  <si>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</si>
  <si>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</si>
  <si>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</si>
  <si>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</si>
  <si>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</si>
  <si>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</si>
  <si>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</si>
  <si>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</si>
  <si>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</si>
  <si>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</si>
  <si>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</si>
  <si>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</si>
  <si>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</si>
  <si>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</si>
  <si>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</si>
  <si>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</si>
  <si>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</si>
  <si>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</si>
  <si>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</si>
  <si>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</si>
  <si>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</si>
  <si>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</si>
  <si>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</si>
  <si>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</si>
  <si>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</si>
  <si>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</si>
  <si>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</si>
  <si>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</si>
  <si>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</si>
  <si>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</si>
  <si>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</si>
  <si>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</si>
  <si>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</si>
  <si>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</si>
  <si>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</si>
  <si>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</si>
  <si>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</si>
  <si>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</si>
  <si>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</si>
  <si>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</si>
  <si>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</si>
  <si>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</si>
  <si>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</si>
  <si>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</si>
  <si>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</si>
  <si>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</si>
  <si>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</si>
  <si>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</si>
  <si>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</si>
  <si>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</si>
  <si>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</si>
  <si>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</si>
  <si>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</si>
  <si>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</si>
  <si>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</si>
  <si>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</si>
  <si>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</si>
  <si>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</si>
  <si>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</si>
  <si>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</si>
  <si>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</si>
  <si>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</si>
  <si>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</si>
  <si>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</si>
  <si>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</si>
  <si>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</si>
  <si>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</si>
  <si>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</si>
  <si>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</si>
  <si>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</si>
  <si>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</si>
  <si>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</si>
  <si>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</si>
  <si>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</si>
  <si>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</si>
  <si>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</si>
  <si>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</si>
  <si>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</si>
  <si>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</si>
  <si>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</si>
  <si>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</si>
  <si>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</si>
  <si>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</si>
  <si>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</si>
  <si>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</si>
  <si>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</si>
  <si>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</si>
  <si>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</si>
  <si>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</si>
  <si>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</si>
  <si>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</si>
  <si>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</si>
  <si>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</si>
  <si>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</si>
  <si>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</si>
  <si>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</si>
  <si>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</si>
  <si>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</si>
  <si>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</si>
  <si>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</si>
  <si>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</si>
  <si>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</si>
  <si>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</si>
  <si>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</si>
  <si>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</si>
  <si>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</si>
  <si>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</si>
  <si>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</si>
  <si>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</si>
  <si>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</si>
  <si>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</si>
  <si>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</si>
  <si>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</si>
  <si>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</si>
  <si>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</si>
  <si>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</si>
  <si>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</si>
  <si>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</si>
  <si>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</si>
  <si>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</si>
  <si>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</si>
  <si>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</si>
  <si>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</si>
  <si>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</si>
  <si>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</si>
  <si>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</si>
  <si>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</si>
  <si>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</si>
  <si>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</si>
  <si>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</si>
  <si>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</si>
  <si>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</si>
  <si>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</si>
  <si>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</si>
  <si>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</si>
  <si>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</si>
  <si>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</si>
  <si>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</si>
  <si>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</si>
  <si>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</si>
  <si>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</si>
  <si>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</si>
  <si>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</si>
  <si>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</si>
  <si>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</si>
  <si>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</si>
  <si>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</si>
  <si>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</si>
  <si>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</si>
  <si>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</si>
  <si>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</si>
  <si>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</si>
  <si>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</si>
  <si>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</si>
  <si>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</si>
  <si>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</si>
  <si>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</si>
  <si>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</si>
  <si>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</si>
  <si>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</si>
  <si>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</si>
  <si>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</si>
  <si>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</si>
  <si>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</si>
  <si>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</si>
  <si>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</si>
  <si>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</si>
  <si>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</si>
  <si>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</si>
  <si>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</si>
  <si>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</si>
  <si>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</si>
  <si>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</si>
  <si>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</si>
  <si>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</si>
  <si>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</si>
  <si>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</si>
  <si>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</si>
  <si>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</si>
  <si>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</si>
  <si>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</si>
  <si>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</si>
  <si>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</si>
  <si>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</si>
  <si>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</si>
  <si>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</si>
  <si>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</si>
  <si>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</si>
  <si>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</si>
  <si>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</si>
  <si>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</si>
  <si>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</si>
  <si>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</si>
  <si>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</si>
  <si>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</si>
  <si>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</si>
  <si>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</si>
  <si>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</si>
  <si>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</si>
  <si>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</si>
  <si>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</si>
  <si>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</si>
  <si>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</si>
  <si>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</si>
  <si>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</si>
  <si>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</si>
  <si>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</si>
  <si>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</si>
  <si>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</si>
  <si>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</si>
  <si>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</si>
  <si>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</si>
  <si>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</si>
  <si>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</si>
  <si>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</si>
  <si>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</si>
  <si>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</si>
  <si>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</si>
  <si>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</si>
  <si>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</si>
  <si>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</si>
  <si>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</si>
  <si>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</si>
  <si>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</si>
  <si>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</si>
  <si>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</si>
  <si>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</si>
  <si>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</si>
  <si>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</si>
  <si>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</si>
  <si>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</si>
  <si>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</si>
  <si>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</si>
  <si>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</si>
  <si>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</si>
  <si>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</si>
  <si>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</si>
  <si>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</si>
  <si>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</si>
  <si>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</si>
  <si>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</si>
  <si>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</si>
  <si>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</si>
  <si>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</si>
  <si>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</si>
  <si>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</si>
  <si>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</si>
  <si>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</si>
  <si>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</si>
  <si>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</si>
  <si>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</si>
  <si>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</si>
  <si>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</si>
  <si>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</si>
  <si>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</si>
  <si>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</si>
  <si>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</si>
  <si>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</si>
  <si>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</si>
  <si>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</si>
  <si>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</si>
  <si>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</si>
  <si>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</si>
  <si>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</si>
  <si>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</si>
  <si>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</si>
  <si>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</si>
  <si>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</si>
  <si>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</si>
  <si>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</si>
  <si>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</si>
  <si>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</si>
  <si>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</si>
  <si>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</si>
  <si>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</si>
  <si>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</si>
  <si>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</si>
  <si>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</si>
  <si>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</si>
  <si>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</si>
  <si>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</si>
  <si>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</si>
  <si>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</si>
  <si>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</si>
  <si>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</si>
  <si>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</si>
  <si>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</si>
  <si>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</si>
  <si>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</si>
  <si>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</si>
  <si>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</si>
  <si>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</si>
  <si>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</si>
  <si>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</si>
  <si>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</si>
  <si>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</si>
  <si>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</si>
  <si>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</si>
  <si>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</si>
  <si>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</si>
  <si>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</si>
  <si>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</si>
  <si>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</si>
  <si>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</si>
  <si>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</si>
  <si>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</si>
  <si>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</si>
  <si>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</si>
  <si>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</si>
  <si>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</si>
  <si>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</si>
  <si>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</si>
  <si>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</si>
  <si>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</si>
  <si>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</si>
  <si>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</si>
  <si>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</si>
  <si>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</si>
  <si>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</si>
  <si>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</si>
  <si>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</si>
  <si>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</si>
  <si>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</si>
  <si>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</si>
  <si>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</si>
  <si>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</si>
  <si>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</si>
  <si>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</si>
  <si>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</si>
  <si>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</si>
  <si>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</si>
  <si>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</si>
  <si>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</si>
  <si>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</si>
  <si>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</si>
  <si>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</si>
  <si>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</si>
  <si>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</si>
  <si>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</si>
  <si>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</si>
  <si>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</si>
  <si>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</si>
  <si>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</si>
  <si>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</si>
  <si>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</si>
  <si>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</si>
  <si>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</si>
  <si>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</si>
  <si>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</si>
  <si>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</si>
  <si>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</si>
  <si>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</si>
  <si>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</si>
  <si>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</si>
  <si>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</si>
  <si>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</si>
  <si>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</si>
  <si>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</si>
  <si>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</si>
  <si>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</si>
  <si>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</si>
  <si>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</si>
  <si>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</si>
  <si>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</si>
  <si>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</si>
  <si>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</si>
  <si>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</si>
  <si>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</si>
  <si>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</si>
  <si>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</si>
  <si>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</si>
  <si>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</si>
  <si>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</si>
  <si>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</si>
  <si>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</si>
  <si>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</si>
  <si>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</si>
  <si>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</si>
  <si>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</si>
  <si>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</si>
  <si>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</si>
  <si>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</si>
  <si>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</si>
  <si>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</si>
  <si>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</si>
  <si>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</si>
  <si>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</si>
  <si>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</si>
  <si>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</si>
  <si>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</si>
  <si>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</si>
  <si>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</si>
  <si>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</si>
  <si>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</si>
  <si>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</si>
  <si>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</si>
  <si>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</si>
  <si>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</si>
  <si>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</si>
  <si>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</si>
  <si>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</si>
  <si>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</si>
  <si>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</si>
  <si>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</si>
  <si>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</si>
  <si>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</si>
  <si>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</si>
  <si>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</si>
  <si>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</si>
  <si>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</si>
  <si>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</si>
  <si>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</si>
  <si>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</si>
  <si>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</si>
  <si>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</si>
  <si>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</si>
  <si>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</si>
  <si>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</si>
  <si>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</si>
  <si>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</si>
  <si>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</si>
  <si>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</si>
  <si>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</si>
  <si>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</si>
  <si>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</si>
  <si>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</si>
  <si>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</si>
  <si>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</si>
  <si>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</si>
  <si>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</si>
  <si>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</si>
  <si>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</si>
  <si>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</si>
  <si>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</si>
  <si>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</si>
  <si>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</si>
  <si>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</si>
  <si>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</si>
  <si>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</si>
  <si>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</si>
  <si>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</si>
  <si>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</si>
  <si>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</si>
  <si>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</si>
  <si>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</si>
  <si>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</si>
  <si>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</si>
  <si>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</si>
  <si>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</si>
  <si>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</si>
  <si>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</si>
  <si>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</si>
  <si>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</si>
  <si>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</si>
  <si>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</si>
  <si>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</si>
  <si>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</si>
  <si>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</si>
  <si>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</si>
  <si>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</si>
  <si>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</si>
  <si>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</si>
  <si>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</si>
  <si>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</si>
  <si>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</si>
  <si>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</si>
  <si>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</si>
  <si>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</si>
  <si>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</si>
  <si>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</si>
  <si>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</si>
  <si>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</si>
  <si>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</si>
  <si>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</si>
  <si>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</si>
  <si>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</si>
  <si>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</si>
  <si>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</si>
  <si>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</si>
  <si>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</si>
  <si>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</si>
  <si>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</si>
  <si>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</si>
  <si>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</si>
  <si>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</si>
  <si>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</si>
  <si>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</si>
  <si>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</si>
  <si>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</si>
  <si>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</si>
  <si>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</si>
  <si>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</si>
  <si>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</si>
  <si>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</si>
  <si>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</si>
  <si>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</si>
  <si>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</si>
  <si>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</si>
  <si>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</si>
  <si>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</si>
  <si>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</si>
  <si>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</si>
  <si>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</si>
  <si>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</si>
  <si>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</si>
  <si>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</si>
  <si>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</si>
  <si>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</si>
  <si>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</si>
  <si>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</si>
  <si>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</si>
  <si>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</si>
  <si>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</si>
  <si>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</si>
  <si>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</si>
  <si>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</si>
  <si>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</si>
  <si>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</si>
  <si>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</si>
  <si>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</si>
  <si>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</si>
  <si>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</si>
  <si>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</si>
  <si>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</si>
  <si>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</si>
  <si>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</si>
  <si>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</si>
  <si>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</si>
  <si>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</si>
  <si>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</si>
  <si>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</si>
  <si>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</si>
  <si>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</si>
  <si>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</si>
  <si>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</si>
  <si>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</si>
  <si>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</si>
  <si>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</si>
  <si>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</si>
  <si>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</si>
  <si>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</si>
  <si>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</si>
  <si>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</si>
  <si>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</si>
  <si>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</si>
  <si>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</si>
  <si>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</si>
  <si>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</si>
  <si>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</si>
  <si>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</si>
  <si>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</si>
  <si>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</si>
  <si>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</si>
  <si>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</si>
  <si>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</si>
  <si>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</si>
  <si>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</si>
  <si>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</si>
  <si>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</si>
  <si>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</si>
  <si>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</si>
  <si>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</si>
  <si>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</si>
  <si>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</si>
  <si>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</si>
  <si>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</si>
  <si>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</si>
  <si>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</si>
  <si>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</si>
  <si>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</si>
  <si>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</si>
  <si>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</si>
  <si>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</si>
  <si>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</si>
  <si>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</si>
  <si>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</si>
  <si>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</si>
  <si>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</si>
  <si>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</si>
  <si>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</si>
  <si>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</si>
  <si>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</si>
  <si>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</si>
  <si>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</si>
  <si>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</si>
  <si>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</si>
  <si>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</si>
  <si>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</si>
  <si>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</si>
  <si>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</si>
  <si>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</si>
  <si>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</si>
  <si>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</si>
  <si>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</si>
  <si>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</si>
  <si>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</si>
  <si>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</si>
  <si>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</si>
  <si>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</si>
  <si>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</si>
  <si>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</si>
  <si>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</si>
  <si>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</si>
  <si>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</si>
  <si>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</si>
  <si>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</si>
  <si>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</si>
  <si>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</si>
  <si>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</si>
  <si>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</si>
  <si>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</si>
  <si>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</si>
  <si>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</si>
  <si>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</si>
  <si>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</si>
  <si>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</si>
  <si>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</si>
  <si>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</si>
  <si>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</si>
  <si>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</si>
  <si>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</si>
  <si>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</si>
  <si>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</si>
  <si>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</si>
  <si>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</si>
  <si>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</si>
  <si>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</si>
  <si>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</si>
  <si>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</si>
  <si>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</si>
  <si>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</si>
  <si>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</si>
  <si>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</si>
  <si>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</si>
  <si>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</si>
  <si>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</si>
  <si>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</si>
  <si>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</si>
  <si>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</si>
  <si>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</si>
  <si>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</si>
  <si>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</si>
  <si>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</si>
  <si>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</si>
  <si>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</si>
  <si>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</si>
  <si>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</si>
  <si>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</si>
  <si>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</si>
  <si>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</si>
  <si>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</si>
  <si>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</si>
  <si>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</si>
  <si>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</si>
  <si>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</si>
  <si>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</si>
  <si>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</si>
  <si>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</si>
  <si>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</si>
  <si>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</si>
  <si>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</si>
  <si>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</si>
  <si>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</si>
  <si>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</si>
  <si>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</si>
  <si>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</si>
  <si>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</si>
  <si>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</si>
  <si>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</si>
  <si>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</si>
  <si>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</si>
  <si>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</si>
  <si>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</si>
  <si>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</si>
  <si>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</si>
  <si>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</si>
  <si>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</si>
  <si>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</si>
  <si>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</si>
  <si>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</si>
  <si>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</si>
  <si>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</si>
  <si>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</si>
  <si>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</si>
  <si>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</si>
  <si>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</si>
  <si>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</si>
  <si>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</si>
  <si>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</si>
  <si>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</si>
  <si>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</si>
  <si>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</si>
  <si>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</si>
  <si>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</si>
  <si>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</si>
  <si>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</si>
  <si>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</si>
  <si>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</si>
  <si>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</si>
  <si>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</si>
  <si>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</si>
  <si>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</si>
  <si>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</si>
  <si>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</si>
  <si>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</si>
  <si>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</si>
  <si>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</si>
  <si>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</si>
  <si>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</si>
  <si>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</si>
  <si>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</si>
  <si>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</si>
  <si>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</si>
  <si>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</si>
  <si>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</si>
  <si>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</si>
  <si>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</si>
  <si>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</si>
  <si>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</si>
  <si>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</si>
  <si>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</si>
  <si>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</si>
  <si>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</si>
  <si>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</si>
  <si>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</si>
  <si>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</si>
  <si>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</si>
  <si>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</si>
  <si>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</si>
  <si>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</si>
  <si>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</si>
  <si>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</si>
  <si>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</si>
  <si>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</si>
  <si>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</si>
  <si>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</si>
  <si>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</si>
  <si>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</si>
  <si>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</si>
  <si>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</si>
  <si>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</si>
  <si>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</si>
  <si>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</si>
  <si>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</si>
  <si>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</si>
  <si>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</si>
  <si>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</si>
  <si>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</si>
  <si>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</si>
  <si>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</si>
  <si>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</si>
  <si>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</si>
  <si>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</si>
  <si>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</si>
  <si>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</si>
  <si>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</si>
  <si>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</si>
  <si>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</si>
  <si>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</si>
  <si>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</si>
  <si>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</si>
  <si>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</si>
  <si>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</si>
  <si>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</si>
  <si>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</si>
  <si>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</si>
  <si>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</si>
  <si>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</si>
  <si>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</si>
  <si>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</si>
  <si>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</si>
  <si>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</si>
  <si>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</si>
  <si>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</si>
  <si>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</si>
  <si>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</si>
  <si>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</si>
  <si>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</si>
  <si>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</si>
  <si>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</si>
  <si>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</si>
  <si>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</si>
  <si>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</si>
  <si>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</si>
  <si>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</si>
  <si>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</si>
  <si>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</si>
  <si>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</si>
  <si>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</si>
  <si>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</si>
  <si>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</si>
  <si>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</si>
  <si>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</si>
  <si>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</si>
  <si>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</si>
  <si>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</si>
  <si>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</si>
  <si>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</si>
  <si>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</si>
  <si>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</si>
  <si>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</si>
  <si>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</si>
  <si>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</si>
  <si>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</si>
  <si>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</si>
  <si>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</si>
  <si>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</si>
  <si>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</si>
  <si>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</si>
  <si>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</si>
  <si>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</si>
  <si>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</si>
  <si>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</si>
  <si>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</si>
  <si>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</si>
  <si>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</si>
  <si>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</si>
  <si>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</si>
  <si>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</si>
  <si>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</si>
  <si>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</si>
  <si>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</si>
  <si>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</si>
  <si>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</si>
  <si>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</si>
  <si>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</si>
  <si>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</si>
  <si>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</si>
  <si>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</si>
  <si>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</si>
  <si>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</si>
  <si>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</si>
  <si>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</si>
  <si>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</si>
  <si>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</si>
  <si>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</si>
  <si>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</si>
  <si>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</si>
  <si>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</si>
  <si>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</si>
  <si>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</si>
  <si>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</si>
  <si>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</si>
  <si>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</si>
  <si>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</si>
  <si>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</si>
  <si>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</si>
  <si>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</si>
  <si>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</si>
  <si>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</si>
  <si>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</si>
  <si>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</si>
  <si>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</si>
  <si>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</si>
  <si>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</si>
  <si>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</si>
  <si>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</si>
  <si>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</si>
  <si>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</si>
  <si>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</si>
  <si>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</si>
  <si>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</si>
  <si>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</si>
  <si>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</si>
  <si>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</si>
  <si>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</si>
  <si>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</si>
  <si>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</si>
  <si>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</si>
  <si>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</si>
  <si>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</si>
  <si>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</si>
  <si>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</si>
  <si>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</si>
  <si>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</si>
  <si>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</si>
  <si>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</si>
  <si>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</si>
  <si>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</si>
  <si>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</si>
  <si>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</si>
  <si>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</si>
  <si>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</si>
  <si>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</si>
  <si>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</si>
  <si>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</si>
  <si>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</si>
  <si>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</si>
  <si>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</si>
  <si>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</si>
  <si>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</si>
  <si>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</si>
  <si>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</si>
  <si>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</si>
  <si>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</si>
  <si>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</si>
  <si>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</si>
  <si>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</si>
  <si>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</si>
  <si>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</si>
  <si>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</si>
  <si>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</si>
  <si>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</si>
  <si>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</si>
  <si>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</si>
  <si>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</si>
  <si>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</si>
  <si>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</si>
  <si>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</si>
  <si>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</si>
  <si>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</si>
  <si>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</si>
  <si>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</si>
  <si>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</si>
  <si>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</si>
  <si>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</si>
  <si>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</si>
  <si>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</si>
  <si>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</si>
  <si>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</si>
  <si>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</si>
  <si>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</si>
  <si>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</si>
  <si>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</si>
  <si>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</si>
  <si>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</si>
  <si>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</si>
  <si>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</si>
  <si>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</si>
  <si>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</si>
  <si>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</si>
  <si>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</si>
  <si>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</si>
  <si>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</si>
  <si>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</si>
  <si>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</si>
  <si>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</si>
  <si>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</si>
  <si>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</si>
  <si>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</si>
  <si>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</si>
  <si>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</si>
  <si>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</si>
  <si>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</si>
  <si>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</si>
  <si>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</si>
  <si>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</si>
  <si>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</si>
  <si>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</si>
  <si>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</si>
  <si>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</si>
  <si>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</si>
  <si>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</si>
  <si>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</si>
  <si>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</si>
  <si>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</si>
  <si>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</si>
  <si>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</si>
  <si>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</si>
  <si>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</si>
  <si>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</si>
  <si>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</si>
  <si>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</si>
  <si>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</si>
  <si>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</si>
  <si>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</si>
  <si>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</si>
  <si>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</si>
  <si>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</si>
  <si>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</si>
  <si>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</si>
  <si>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</si>
  <si>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</si>
  <si>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</si>
  <si>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</si>
  <si>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</si>
  <si>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</si>
  <si>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</si>
  <si>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</si>
  <si>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</si>
  <si>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</si>
  <si>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</si>
  <si>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</si>
  <si>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</si>
  <si>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</si>
  <si>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</si>
  <si>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</si>
  <si>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</si>
  <si>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</si>
  <si>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</si>
  <si>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</si>
  <si>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</si>
  <si>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</si>
  <si>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</si>
  <si>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</si>
  <si>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</si>
  <si>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</si>
  <si>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</si>
  <si>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</si>
  <si>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</si>
  <si>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</si>
  <si>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</si>
  <si>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</si>
  <si>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</si>
  <si>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</si>
  <si>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</si>
  <si>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</si>
  <si>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</si>
  <si>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</si>
  <si>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</si>
  <si>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</si>
  <si>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</si>
  <si>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</si>
  <si>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</si>
  <si>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</si>
  <si>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</si>
  <si>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</si>
  <si>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</si>
  <si>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</si>
  <si>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</si>
  <si>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</si>
  <si>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</si>
  <si>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</si>
  <si>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</si>
  <si>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</si>
  <si>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</si>
  <si>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</si>
  <si>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</si>
  <si>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</si>
  <si>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</si>
  <si>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</si>
  <si>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</si>
  <si>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</si>
  <si>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</si>
  <si>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</si>
  <si>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</si>
  <si>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</si>
  <si>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</si>
  <si>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</si>
  <si>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</si>
  <si>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</si>
  <si>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</si>
  <si>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</si>
  <si>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</si>
  <si>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</si>
  <si>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</si>
  <si>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</si>
  <si>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</si>
  <si>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</si>
  <si>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</si>
  <si>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</si>
  <si>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</si>
  <si>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</si>
  <si>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</si>
  <si>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</si>
  <si>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</si>
  <si>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</si>
  <si>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</si>
  <si>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</si>
  <si>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</si>
  <si>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</si>
  <si>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</si>
  <si>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</si>
  <si>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</si>
  <si>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</si>
  <si>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</si>
  <si>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</si>
  <si>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</si>
  <si>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</si>
  <si>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</si>
  <si>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</si>
  <si>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</si>
  <si>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</si>
  <si>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</si>
  <si>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</si>
  <si>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</si>
  <si>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</si>
  <si>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</si>
  <si>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</si>
  <si>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</si>
  <si>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</si>
  <si>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</si>
  <si>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</si>
  <si>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</si>
  <si>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</si>
  <si>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</si>
  <si>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</si>
  <si>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</si>
  <si>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</si>
  <si>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</si>
  <si>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</si>
  <si>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</si>
  <si>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</si>
  <si>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</si>
  <si>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</si>
  <si>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</si>
  <si>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</si>
  <si>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</si>
  <si>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</si>
  <si>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</si>
  <si>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</si>
  <si>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</si>
  <si>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</si>
  <si>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</si>
  <si>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</si>
  <si>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</si>
  <si>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</si>
  <si>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</si>
  <si>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</si>
  <si>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</si>
  <si>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</si>
  <si>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</si>
  <si>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</si>
  <si>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</si>
  <si>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</si>
  <si>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</si>
  <si>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</si>
  <si>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</si>
  <si>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</si>
  <si>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</si>
  <si>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</si>
  <si>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</si>
  <si>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</si>
  <si>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</si>
  <si>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</si>
  <si>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</si>
  <si>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</si>
  <si>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</si>
  <si>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</si>
  <si>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</si>
  <si>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</si>
  <si>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</si>
  <si>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</si>
  <si>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</si>
  <si>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</si>
  <si>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</si>
  <si>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</si>
  <si>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</si>
  <si>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</si>
  <si>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</si>
  <si>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</si>
  <si>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</si>
  <si>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</si>
  <si>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</si>
  <si>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</si>
  <si>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</si>
  <si>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</si>
  <si>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</si>
  <si>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</si>
  <si>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</si>
  <si>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</si>
  <si>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</si>
  <si>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</si>
  <si>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</si>
  <si>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</si>
  <si>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</si>
  <si>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</si>
  <si>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</si>
  <si>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</si>
  <si>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</si>
  <si>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</si>
  <si>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</si>
  <si>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</si>
  <si>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</si>
  <si>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</si>
  <si>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</si>
  <si>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</si>
  <si>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</si>
  <si>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</si>
  <si>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</si>
  <si>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</si>
  <si>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</si>
  <si>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</si>
  <si>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</si>
  <si>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</si>
  <si>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</si>
  <si>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</si>
  <si>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</si>
  <si>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</si>
  <si>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</si>
  <si>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</si>
  <si>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</si>
  <si>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</si>
  <si>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</si>
  <si>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</si>
  <si>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</si>
  <si>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</si>
  <si>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</si>
  <si>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</si>
  <si>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</si>
  <si>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</si>
  <si>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</si>
  <si>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</si>
  <si>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</si>
  <si>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</si>
  <si>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</si>
  <si>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</si>
  <si>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</si>
  <si>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</si>
  <si>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</si>
  <si>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</si>
  <si>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</si>
  <si>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</si>
  <si>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</si>
  <si>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</si>
  <si>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</si>
  <si>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</si>
  <si>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</si>
  <si>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</si>
  <si>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</si>
  <si>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</si>
  <si>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</si>
  <si>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</si>
  <si>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</si>
  <si>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</si>
  <si>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</si>
  <si>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</si>
  <si>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</si>
  <si>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</si>
  <si>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</si>
  <si>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</si>
  <si>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</si>
  <si>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</si>
  <si>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</si>
  <si>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</si>
  <si>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</si>
  <si>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</si>
  <si>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</si>
  <si>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</si>
  <si>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</si>
  <si>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</si>
  <si>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</si>
  <si>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</si>
  <si>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</si>
  <si>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</si>
  <si>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</si>
  <si>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</si>
  <si>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</si>
  <si>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</si>
  <si>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</si>
  <si>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</si>
  <si>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</si>
  <si>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</si>
  <si>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</si>
  <si>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</si>
  <si>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</si>
  <si>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</si>
  <si>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</si>
  <si>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</si>
  <si>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</si>
  <si>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</si>
  <si>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</si>
  <si>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</si>
  <si>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</si>
  <si>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</si>
  <si>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</si>
  <si>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</si>
  <si>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</si>
  <si>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</si>
  <si>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</si>
  <si>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</si>
  <si>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</si>
  <si>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</si>
  <si>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</si>
  <si>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</si>
  <si>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</si>
  <si>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</si>
  <si>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</si>
  <si>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</si>
  <si>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</si>
  <si>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</si>
  <si>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</si>
  <si>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</si>
  <si>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</si>
  <si>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</si>
  <si>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</si>
  <si>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</si>
  <si>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</si>
  <si>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</si>
  <si>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</si>
  <si>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</si>
  <si>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</si>
  <si>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</si>
  <si>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</si>
  <si>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</si>
  <si>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</si>
  <si>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</si>
  <si>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</si>
  <si>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</si>
  <si>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</si>
  <si>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</si>
  <si>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</si>
  <si>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</si>
  <si>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</si>
  <si>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</si>
  <si>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</si>
  <si>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</si>
  <si>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</si>
  <si>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</si>
  <si>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</si>
  <si>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</si>
  <si>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</si>
  <si>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</si>
  <si>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</si>
  <si>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</si>
  <si>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</si>
  <si>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</si>
  <si>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</si>
  <si>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</si>
  <si>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</si>
  <si>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</si>
  <si>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</si>
  <si>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</si>
  <si>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</si>
  <si>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</si>
  <si>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</si>
  <si>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</si>
  <si>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</si>
  <si>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</si>
  <si>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</si>
  <si>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</si>
  <si>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</si>
  <si>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</si>
  <si>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</si>
  <si>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</si>
  <si>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</si>
  <si>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</si>
  <si>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</si>
  <si>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</si>
  <si>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</si>
  <si>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</si>
  <si>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</si>
  <si>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</si>
  <si>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</si>
  <si>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</si>
  <si>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</si>
  <si>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</si>
  <si>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</si>
  <si>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</si>
  <si>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</si>
  <si>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</si>
  <si>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</si>
  <si>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</si>
  <si>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</si>
  <si>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</si>
  <si>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</si>
  <si>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</si>
  <si>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</si>
  <si>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</si>
  <si>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</si>
  <si>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</si>
  <si>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</si>
  <si>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</si>
  <si>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</si>
  <si>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</si>
  <si>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</si>
  <si>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</si>
  <si>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</si>
  <si>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</si>
  <si>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</si>
  <si>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</si>
  <si>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</si>
  <si>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</si>
  <si>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</si>
  <si>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</si>
  <si>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</si>
  <si>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</si>
  <si>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</si>
  <si>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</si>
  <si>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</si>
  <si>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</si>
  <si>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</si>
  <si>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</si>
  <si>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</si>
  <si>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</si>
  <si>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</si>
  <si>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</si>
  <si>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</si>
  <si>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</si>
  <si>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</si>
  <si>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</si>
  <si>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</si>
  <si>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</si>
  <si>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</si>
  <si>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</si>
  <si>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</si>
  <si>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</si>
  <si>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</si>
  <si>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</si>
  <si>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</si>
  <si>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</si>
  <si>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</si>
  <si>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</si>
  <si>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</si>
  <si>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</si>
  <si>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</si>
  <si>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</si>
  <si>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</si>
  <si>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</si>
  <si>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</si>
  <si>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</si>
  <si>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</si>
  <si>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</si>
  <si>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</si>
  <si>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</si>
  <si>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</si>
  <si>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</si>
  <si>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</si>
  <si>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</si>
  <si>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</si>
  <si>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</si>
  <si>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</si>
  <si>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</si>
  <si>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</si>
  <si>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</si>
  <si>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</si>
  <si>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</si>
  <si>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</si>
  <si>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</si>
  <si>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</si>
  <si>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</si>
  <si>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</si>
  <si>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</si>
  <si>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</si>
  <si>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</si>
  <si>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</si>
  <si>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</si>
  <si>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</si>
  <si>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</si>
  <si>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</si>
  <si>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</si>
  <si>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</si>
  <si>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</si>
  <si>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</si>
  <si>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</si>
  <si>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</si>
  <si>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</si>
  <si>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</si>
  <si>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</si>
  <si>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</si>
  <si>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</si>
  <si>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</si>
  <si>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</si>
  <si>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</si>
  <si>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</si>
  <si>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</si>
  <si>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</si>
  <si>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</si>
  <si>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</si>
  <si>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</si>
  <si>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</si>
  <si>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</si>
  <si>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</si>
  <si>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</si>
  <si>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</si>
  <si>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</si>
  <si>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</si>
  <si>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</si>
  <si>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</si>
  <si>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</si>
  <si>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</si>
  <si>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</si>
  <si>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</si>
  <si>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</si>
  <si>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</si>
  <si>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</si>
  <si>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</si>
  <si>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</si>
  <si>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</si>
  <si>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</si>
  <si>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</si>
  <si>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</si>
  <si>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</si>
  <si>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</si>
  <si>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</si>
  <si>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</si>
  <si>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</si>
  <si>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</si>
  <si>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</si>
  <si>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</si>
  <si>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</si>
  <si>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</si>
  <si>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</si>
  <si>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</si>
  <si>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</si>
  <si>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</si>
  <si>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</si>
  <si>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</si>
  <si>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</si>
  <si>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</si>
  <si>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</si>
  <si>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</si>
  <si>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</si>
  <si>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</si>
  <si>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</si>
  <si>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</si>
  <si>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</si>
  <si>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</si>
  <si>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</si>
  <si>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</si>
  <si>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</si>
  <si>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</si>
  <si>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</si>
  <si>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</si>
  <si>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</si>
  <si>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</si>
  <si>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</si>
  <si>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</si>
  <si>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</si>
  <si>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</si>
  <si>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</si>
  <si>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</si>
  <si>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</si>
  <si>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</si>
  <si>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</si>
  <si>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</si>
  <si>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</si>
  <si>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</si>
  <si>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</si>
  <si>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</si>
  <si>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</si>
  <si>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</si>
  <si>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</si>
  <si>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</si>
  <si>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</si>
  <si>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</si>
  <si>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</si>
  <si>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</si>
  <si>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</si>
  <si>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</si>
  <si>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</si>
  <si>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</si>
  <si>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</si>
  <si>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</si>
  <si>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</si>
  <si>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</si>
  <si>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</si>
  <si>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</si>
  <si>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</si>
  <si>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</si>
  <si>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</si>
  <si>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</si>
  <si>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</si>
  <si>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</si>
  <si>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</si>
  <si>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</si>
  <si>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</si>
  <si>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</si>
  <si>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</si>
  <si>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</si>
  <si>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</si>
  <si>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</si>
  <si>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</si>
  <si>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</si>
  <si>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</si>
  <si>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</si>
  <si>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</si>
  <si>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</si>
  <si>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</si>
  <si>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</si>
  <si>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</si>
  <si>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</si>
  <si>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</si>
  <si>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</si>
  <si>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</si>
  <si>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</si>
  <si>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</si>
  <si>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</si>
  <si>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</si>
  <si>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</si>
  <si>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</si>
  <si>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</si>
  <si>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</si>
  <si>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</si>
  <si>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</si>
  <si>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</si>
  <si>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</si>
  <si>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</si>
  <si>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</si>
  <si>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</si>
  <si>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</si>
  <si>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</si>
  <si>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</si>
  <si>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</si>
  <si>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</si>
  <si>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</si>
  <si>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</si>
  <si>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</si>
  <si>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</si>
  <si>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</si>
  <si>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</si>
  <si>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</si>
  <si>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</si>
  <si>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</si>
  <si>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</si>
  <si>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</si>
  <si>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</si>
  <si>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</si>
  <si>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</si>
  <si>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</si>
  <si>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</si>
  <si>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</si>
  <si>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</si>
  <si>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</si>
  <si>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</si>
  <si>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</si>
  <si>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</si>
  <si>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</si>
  <si>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</si>
  <si>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</si>
  <si>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</si>
  <si>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</si>
  <si>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</si>
  <si>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</si>
  <si>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</si>
  <si>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</si>
  <si>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</si>
  <si>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</si>
  <si>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</si>
  <si>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</si>
  <si>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</si>
  <si>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</si>
  <si>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</si>
  <si>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</si>
  <si>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</si>
  <si>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</si>
  <si>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</si>
  <si>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</si>
  <si>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</si>
  <si>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</si>
  <si>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</si>
  <si>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</si>
  <si>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</si>
  <si>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</si>
  <si>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</si>
  <si>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</si>
  <si>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</si>
  <si>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</si>
  <si>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</si>
  <si>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</si>
  <si>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</si>
  <si>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</si>
  <si>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</si>
  <si>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</si>
  <si>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</si>
  <si>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</si>
  <si>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</si>
  <si>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</si>
  <si>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</si>
  <si>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</si>
  <si>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</si>
  <si>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</si>
  <si>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</si>
  <si>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</si>
  <si>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</si>
  <si>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</si>
  <si>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</si>
  <si>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</si>
  <si>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</si>
  <si>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</si>
  <si>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</si>
  <si>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</si>
  <si>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</si>
  <si>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</si>
  <si>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</si>
  <si>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</si>
  <si>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</si>
  <si>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</si>
  <si>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</si>
  <si>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</si>
  <si>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</si>
  <si>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</si>
  <si>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</si>
  <si>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</si>
  <si>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</si>
  <si>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</si>
  <si>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</si>
  <si>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</si>
  <si>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</si>
  <si>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</si>
  <si>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</si>
  <si>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</si>
  <si>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</si>
  <si>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</si>
  <si>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</si>
  <si>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</si>
  <si>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</si>
  <si>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</si>
  <si>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</si>
  <si>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</si>
  <si>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</si>
  <si>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</si>
  <si>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</si>
  <si>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</si>
  <si>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</si>
  <si>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</si>
  <si>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</si>
  <si>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</si>
  <si>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</si>
  <si>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</si>
  <si>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</si>
  <si>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</si>
  <si>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</si>
  <si>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</si>
  <si>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</si>
  <si>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</si>
  <si>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</si>
  <si>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</si>
  <si>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</si>
  <si>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</si>
  <si>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</si>
  <si>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</si>
  <si>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</si>
  <si>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</si>
  <si>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</si>
  <si>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</si>
  <si>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</si>
  <si>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</si>
  <si>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</si>
  <si>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</si>
  <si>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</si>
  <si>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</si>
  <si>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</si>
  <si>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</si>
  <si>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</si>
  <si>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</si>
  <si>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</si>
  <si>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</si>
  <si>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</si>
  <si>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</si>
  <si>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</si>
  <si>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</si>
  <si>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</si>
  <si>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</si>
  <si>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</si>
  <si>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</si>
  <si>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</si>
  <si>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</si>
  <si>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</si>
  <si>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</si>
  <si>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</si>
  <si>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</si>
  <si>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</si>
  <si>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</si>
  <si>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</si>
  <si>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</si>
  <si>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</si>
  <si>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</si>
  <si>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</si>
  <si>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</si>
  <si>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</si>
  <si>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</si>
  <si>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</si>
  <si>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</si>
  <si>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</si>
  <si>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</si>
  <si>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</si>
  <si>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</si>
  <si>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</si>
  <si>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</si>
  <si>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</si>
  <si>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</si>
  <si>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</si>
  <si>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</si>
  <si>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</si>
  <si>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</si>
  <si>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</si>
  <si>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</si>
  <si>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</si>
  <si>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</si>
  <si>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</si>
  <si>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</si>
  <si>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</si>
  <si>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</si>
  <si>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</si>
  <si>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</si>
  <si>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</si>
  <si>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</si>
  <si>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</si>
  <si>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</si>
  <si>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</si>
  <si>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</si>
  <si>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</si>
  <si>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</si>
  <si>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</si>
  <si>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</si>
  <si>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</si>
  <si>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</si>
  <si>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</si>
  <si>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</si>
  <si>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</si>
  <si>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</si>
  <si>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</si>
  <si>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</si>
  <si>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</si>
  <si>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</si>
  <si>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</si>
  <si>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</si>
  <si>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</si>
  <si>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</si>
  <si>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</si>
  <si>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</si>
  <si>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</si>
  <si>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</si>
  <si>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</si>
  <si>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</si>
  <si>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</si>
  <si>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</si>
  <si>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</si>
  <si>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</si>
  <si>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</si>
  <si>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</si>
  <si>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</si>
  <si>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</si>
  <si>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</si>
  <si>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</si>
  <si>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</si>
  <si>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</si>
  <si>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</si>
  <si>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</si>
  <si>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</si>
  <si>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</si>
  <si>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</si>
  <si>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</si>
  <si>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</si>
  <si>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</si>
  <si>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</si>
  <si>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</si>
  <si>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</si>
  <si>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</si>
  <si>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</si>
  <si>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</si>
  <si>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</si>
  <si>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</si>
  <si>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</si>
  <si>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</si>
  <si>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</si>
  <si>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</si>
  <si>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</si>
  <si>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</si>
  <si>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</si>
  <si>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</si>
  <si>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</si>
  <si>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</si>
  <si>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</si>
  <si>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</si>
  <si>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</si>
  <si>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</si>
  <si>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</si>
  <si>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</si>
  <si>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</si>
  <si>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</si>
  <si>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</si>
  <si>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</si>
  <si>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</si>
  <si>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</si>
  <si>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</si>
  <si>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</si>
  <si>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</si>
  <si>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</si>
  <si>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</si>
  <si>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</si>
  <si>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</si>
  <si>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</si>
  <si>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</si>
  <si>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</si>
  <si>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</si>
  <si>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</si>
  <si>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</si>
  <si>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</si>
  <si>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</si>
  <si>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</si>
  <si>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</si>
  <si>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</si>
  <si>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</si>
  <si>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</si>
  <si>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</si>
  <si>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</si>
  <si>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</si>
  <si>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</si>
  <si>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</si>
  <si>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</si>
  <si>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</si>
  <si>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</si>
  <si>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</si>
  <si>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</si>
  <si>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</si>
  <si>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</si>
  <si>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</si>
  <si>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</si>
  <si>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</si>
  <si>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</si>
  <si>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</si>
  <si>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</si>
  <si>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</si>
  <si>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</si>
  <si>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</si>
  <si>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</si>
  <si>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</si>
  <si>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</si>
  <si>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</si>
  <si>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</si>
  <si>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</si>
  <si>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</si>
  <si>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</si>
  <si>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</si>
  <si>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</si>
  <si>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</si>
  <si>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</si>
  <si>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</si>
  <si>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</si>
  <si>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</si>
  <si>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</si>
  <si>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</si>
  <si>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</si>
  <si>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</si>
  <si>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</si>
  <si>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</si>
  <si>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</si>
  <si>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</si>
  <si>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</si>
  <si>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</si>
  <si>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</si>
  <si>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</si>
  <si>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</si>
  <si>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</si>
  <si>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</si>
  <si>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</si>
  <si>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</si>
  <si>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</si>
  <si>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</si>
  <si>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</si>
  <si>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</si>
  <si>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</si>
  <si>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</si>
  <si>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</si>
  <si>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</si>
  <si>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</si>
  <si>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</si>
  <si>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</si>
  <si>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</si>
  <si>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</si>
  <si>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</si>
  <si>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</si>
  <si>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</si>
  <si>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</si>
  <si>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</si>
  <si>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</si>
  <si>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</si>
  <si>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</si>
  <si>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</si>
  <si>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</si>
  <si>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</si>
  <si>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</si>
  <si>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</si>
  <si>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</si>
  <si>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</si>
  <si>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</si>
  <si>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</si>
  <si>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</si>
  <si>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</si>
  <si>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</si>
  <si>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</si>
  <si>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</si>
  <si>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</si>
  <si>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</si>
  <si>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</si>
  <si>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</si>
  <si>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</si>
  <si>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</si>
  <si>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</si>
  <si>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</si>
  <si>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</si>
  <si>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</si>
  <si>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</si>
  <si>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</si>
  <si>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</si>
  <si>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</si>
  <si>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</si>
  <si>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</si>
  <si>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</si>
  <si>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</si>
  <si>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</si>
  <si>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</si>
  <si>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</si>
  <si>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</si>
  <si>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</si>
  <si>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</si>
  <si>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</si>
  <si>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</si>
  <si>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</si>
  <si>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</si>
  <si>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</si>
  <si>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</si>
  <si>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</si>
  <si>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</si>
  <si>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</si>
  <si>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</si>
  <si>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</si>
  <si>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</si>
  <si>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</si>
  <si>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</si>
  <si>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</si>
  <si>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</si>
  <si>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</si>
  <si>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</si>
  <si>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</si>
  <si>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</si>
  <si>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</si>
  <si>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</si>
  <si>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</si>
  <si>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</si>
  <si>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</si>
  <si>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</si>
  <si>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</si>
  <si>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</si>
  <si>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</si>
  <si>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</si>
  <si>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</si>
  <si>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</si>
  <si>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</si>
  <si>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</si>
  <si>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</si>
  <si>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</si>
  <si>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</si>
  <si>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</si>
  <si>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</si>
  <si>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</si>
  <si>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</si>
  <si>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</si>
  <si>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</si>
  <si>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</si>
  <si>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</si>
  <si>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</si>
  <si>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</si>
  <si>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</si>
  <si>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</si>
  <si>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</si>
  <si>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</si>
  <si>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</si>
  <si>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</si>
  <si>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</si>
  <si>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</si>
  <si>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</si>
  <si>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</si>
  <si>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</si>
  <si>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</si>
  <si>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</si>
  <si>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</si>
  <si>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</si>
  <si>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</si>
  <si>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</si>
  <si>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</si>
  <si>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</si>
  <si>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</si>
  <si>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</si>
  <si>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</si>
  <si>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</si>
  <si>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</si>
  <si>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</si>
  <si>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</si>
  <si>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</si>
  <si>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</si>
  <si>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</si>
  <si>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</si>
  <si>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</si>
  <si>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</si>
  <si>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</si>
  <si>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</si>
  <si>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</si>
  <si>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</si>
  <si>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</si>
  <si>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</si>
  <si>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</si>
  <si>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</si>
  <si>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</si>
  <si>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</si>
  <si>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</si>
  <si>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</si>
  <si>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</si>
  <si>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</si>
  <si>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</si>
  <si>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</si>
  <si>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</si>
  <si>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</si>
  <si>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</si>
  <si>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</si>
  <si>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</si>
  <si>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</si>
  <si>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</si>
  <si>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</si>
  <si>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</si>
  <si>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</si>
  <si>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</si>
  <si>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</si>
  <si>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</si>
  <si>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</si>
  <si>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</si>
  <si>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</si>
  <si>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</si>
  <si>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</si>
  <si>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</si>
  <si>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</si>
  <si>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</si>
  <si>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</si>
  <si>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</si>
  <si>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</si>
  <si>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</si>
  <si>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</si>
  <si>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</si>
  <si>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</si>
  <si>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</si>
  <si>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</si>
  <si>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</si>
  <si>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</si>
  <si>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</si>
  <si>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</si>
  <si>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</si>
  <si>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</si>
  <si>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</si>
  <si>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</si>
  <si>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</si>
  <si>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</si>
  <si>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</si>
  <si>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</si>
  <si>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</si>
  <si>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</si>
  <si>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</si>
  <si>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</si>
  <si>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</si>
  <si>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</si>
  <si>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</si>
  <si>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</si>
  <si>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</si>
  <si>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</si>
  <si>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</si>
  <si>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</si>
  <si>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</si>
  <si>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</si>
  <si>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</si>
  <si>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</si>
  <si>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</si>
  <si>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</si>
  <si>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</si>
  <si>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</si>
  <si>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</si>
  <si>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</si>
  <si>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</si>
  <si>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</si>
  <si>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</si>
  <si>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</si>
  <si>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</si>
  <si>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</si>
  <si>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</si>
  <si>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</si>
  <si>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</si>
  <si>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</si>
  <si>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</si>
  <si>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</si>
  <si>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</si>
  <si>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</si>
  <si>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</si>
  <si>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</si>
  <si>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</si>
  <si>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</si>
  <si>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</si>
  <si>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</si>
  <si>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</si>
  <si>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</si>
  <si>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</si>
  <si>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</si>
  <si>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</si>
  <si>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</si>
  <si>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</si>
  <si>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</si>
  <si>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</si>
  <si>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</si>
  <si>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</si>
  <si>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</si>
  <si>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</si>
  <si>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</si>
  <si>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</si>
  <si>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</si>
  <si>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</si>
  <si>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</si>
  <si>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</si>
  <si>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</si>
  <si>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</si>
  <si>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</si>
  <si>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</si>
  <si>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</si>
  <si>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</si>
  <si>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</si>
  <si>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</si>
  <si>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</si>
  <si>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</si>
  <si>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</si>
  <si>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</si>
  <si>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</si>
  <si>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</si>
  <si>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</si>
  <si>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</si>
  <si>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</si>
  <si>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</si>
  <si>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</si>
  <si>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</si>
  <si>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</si>
  <si>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</si>
  <si>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</si>
  <si>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</si>
  <si>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</si>
  <si>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</si>
  <si>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</si>
  <si>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</si>
  <si>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</si>
  <si>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</si>
  <si>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</si>
  <si>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</si>
  <si>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</si>
  <si>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</si>
  <si>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</si>
  <si>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</si>
  <si>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</si>
  <si>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</si>
  <si>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</si>
  <si>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</si>
  <si>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</si>
  <si>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</si>
  <si>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</si>
  <si>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</si>
  <si>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</si>
  <si>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</si>
  <si>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</si>
  <si>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</si>
  <si>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</si>
  <si>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</si>
  <si>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</si>
  <si>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</si>
  <si>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</si>
  <si>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</si>
  <si>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</si>
  <si>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</si>
  <si>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</si>
  <si>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</si>
  <si>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</si>
  <si>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</si>
  <si>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</si>
  <si>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</si>
  <si>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</si>
  <si>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</si>
  <si>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</si>
  <si>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</si>
  <si>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</si>
  <si>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</si>
  <si>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</si>
  <si>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</si>
  <si>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</si>
  <si>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</si>
  <si>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</si>
  <si>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</si>
  <si>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</si>
  <si>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</si>
  <si>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</si>
  <si>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</si>
  <si>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</si>
  <si>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</si>
  <si>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</si>
  <si>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</si>
  <si>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</si>
  <si>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</si>
  <si>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</si>
  <si>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</si>
  <si>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</si>
  <si>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</si>
  <si>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</si>
  <si>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</si>
  <si>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</si>
  <si>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</si>
  <si>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</si>
  <si>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</si>
  <si>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</si>
  <si>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</si>
  <si>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</si>
  <si>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</si>
  <si>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</si>
  <si>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</si>
  <si>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</si>
  <si>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</si>
  <si>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</si>
  <si>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</si>
  <si>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</si>
  <si>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</si>
  <si>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</si>
  <si>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</si>
  <si>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</si>
  <si>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</si>
  <si>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</si>
  <si>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</si>
  <si>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</si>
  <si>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</si>
  <si>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</si>
  <si>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</si>
  <si>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</si>
  <si>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</si>
  <si>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</si>
  <si>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</si>
  <si>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</si>
  <si>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</si>
  <si>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</si>
  <si>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</si>
  <si>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</si>
  <si>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</si>
  <si>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</si>
  <si>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</si>
  <si>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</si>
  <si>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</si>
  <si>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</si>
  <si>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</si>
  <si>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</si>
  <si>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</si>
  <si>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</si>
  <si>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</si>
  <si>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</si>
  <si>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</si>
  <si>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</si>
  <si>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</si>
  <si>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</si>
  <si>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</si>
  <si>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</si>
  <si>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</si>
  <si>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</si>
  <si>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</si>
  <si>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</si>
  <si>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</si>
  <si>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</si>
  <si>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</si>
  <si>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</si>
  <si>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</si>
  <si>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</si>
  <si>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</si>
  <si>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</si>
  <si>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</si>
  <si>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</si>
  <si>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</si>
  <si>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</si>
  <si>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</si>
  <si>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</si>
  <si>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</si>
  <si>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</si>
  <si>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</si>
  <si>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</si>
  <si>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</si>
  <si>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</si>
  <si>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</si>
  <si>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</si>
  <si>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</si>
  <si>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</si>
  <si>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</si>
  <si>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</si>
  <si>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</si>
  <si>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</si>
  <si>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</si>
  <si>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</si>
  <si>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</si>
  <si>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</si>
  <si>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</si>
  <si>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</si>
  <si>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</si>
  <si>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</si>
  <si>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</si>
  <si>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</si>
  <si>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</si>
  <si>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</si>
  <si>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</si>
  <si>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</si>
  <si>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</si>
  <si>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</si>
  <si>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</si>
  <si>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</si>
  <si>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</si>
  <si>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</si>
  <si>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</si>
  <si>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</si>
  <si>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</si>
  <si>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</si>
  <si>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</si>
  <si>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</si>
  <si>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</si>
  <si>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</si>
  <si>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</si>
  <si>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</si>
  <si>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</si>
  <si>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</si>
  <si>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</si>
  <si>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</si>
  <si>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</si>
  <si>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</si>
  <si>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</si>
  <si>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</si>
  <si>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</si>
  <si>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</si>
  <si>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</si>
  <si>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</si>
  <si>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</si>
  <si>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</si>
  <si>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</si>
  <si>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</si>
  <si>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</si>
  <si>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</si>
  <si>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</si>
  <si>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</si>
  <si>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</si>
  <si>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</si>
  <si>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</si>
  <si>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</si>
  <si>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</si>
  <si>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</si>
  <si>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</si>
  <si>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</si>
  <si>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</si>
  <si>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</si>
  <si>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</si>
  <si>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</si>
  <si>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</si>
  <si>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</si>
  <si>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</si>
  <si>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</si>
  <si>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</si>
  <si>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</si>
  <si>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</si>
  <si>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</si>
  <si>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</si>
  <si>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</si>
  <si>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</si>
  <si>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</si>
  <si>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</si>
  <si>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</si>
  <si>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</si>
  <si>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</si>
  <si>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</si>
  <si>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</si>
  <si>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</si>
  <si>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</si>
  <si>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</si>
  <si>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</si>
  <si>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</si>
  <si>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</si>
  <si>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</si>
  <si>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</si>
  <si>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</si>
  <si>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</si>
  <si>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</si>
  <si>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</si>
  <si>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</si>
  <si>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</si>
  <si>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</si>
  <si>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</si>
  <si>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</si>
  <si>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</si>
  <si>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</si>
  <si>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</si>
  <si>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</si>
  <si>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</si>
  <si>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</si>
  <si>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</si>
  <si>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</si>
  <si>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</si>
  <si>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</si>
  <si>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</si>
  <si>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</si>
  <si>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</si>
  <si>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</si>
  <si>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</si>
  <si>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</si>
  <si>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</si>
  <si>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</si>
  <si>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</si>
  <si>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</si>
  <si>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</si>
  <si>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</si>
  <si>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</si>
  <si>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</si>
  <si>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</si>
  <si>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</si>
  <si>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</si>
  <si>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</si>
  <si>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</si>
  <si>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</si>
  <si>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</si>
  <si>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</si>
  <si>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</si>
  <si>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</si>
  <si>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</si>
  <si>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</si>
  <si>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</si>
  <si>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</si>
  <si>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</si>
  <si>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</si>
  <si>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</si>
  <si>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</si>
  <si>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</si>
  <si>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</si>
  <si>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</si>
  <si>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</si>
  <si>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</si>
  <si>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</si>
  <si>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</si>
  <si>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</si>
  <si>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</si>
  <si>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</si>
  <si>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</si>
  <si>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</si>
  <si>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</si>
  <si>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</si>
  <si>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</si>
  <si>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</si>
  <si>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</si>
  <si>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</si>
  <si>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</si>
  <si>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</si>
  <si>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</si>
  <si>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</si>
  <si>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</si>
  <si>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</si>
  <si>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</si>
  <si>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</si>
  <si>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</si>
  <si>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</si>
  <si>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</si>
  <si>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</si>
  <si>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</si>
  <si>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</si>
  <si>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</si>
  <si>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</si>
  <si>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</si>
  <si>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</si>
  <si>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</si>
  <si>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</si>
  <si>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</si>
  <si>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</si>
  <si>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</si>
  <si>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</si>
  <si>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</si>
  <si>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</si>
  <si>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</si>
  <si>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</si>
  <si>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</si>
  <si>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</si>
  <si>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</si>
  <si>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</si>
  <si>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</si>
  <si>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</si>
  <si>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</si>
  <si>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</si>
  <si>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</si>
  <si>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</si>
  <si>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</si>
  <si>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</si>
  <si>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</si>
  <si>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</si>
  <si>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</si>
  <si>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</si>
  <si>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</si>
  <si>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</si>
  <si>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</si>
  <si>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</si>
  <si>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</si>
  <si>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</si>
  <si>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</si>
  <si>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</si>
  <si>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</si>
  <si>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</si>
  <si>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</si>
  <si>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</si>
  <si>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</si>
  <si>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</si>
  <si>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</si>
  <si>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</si>
  <si>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</si>
  <si>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</si>
  <si>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</si>
  <si>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</si>
  <si>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</si>
  <si>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</si>
  <si>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</si>
  <si>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</si>
  <si>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</si>
  <si>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</si>
  <si>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</si>
  <si>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</si>
  <si>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</si>
  <si>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</si>
  <si>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</si>
  <si>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</si>
  <si>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</si>
  <si>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</si>
  <si>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</si>
  <si>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</si>
  <si>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</si>
  <si>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</si>
  <si>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</si>
  <si>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</si>
  <si>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</si>
  <si>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</si>
  <si>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</si>
  <si>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</si>
  <si>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</si>
  <si>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</si>
  <si>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</si>
  <si>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</si>
  <si>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</si>
  <si>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</si>
  <si>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</si>
  <si>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</si>
  <si>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</si>
  <si>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</si>
  <si>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</si>
  <si>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</si>
  <si>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</si>
  <si>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</si>
  <si>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</si>
  <si>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</si>
  <si>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</si>
  <si>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</si>
  <si>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</si>
  <si>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</si>
  <si>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</si>
  <si>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</si>
  <si>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</si>
  <si>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</si>
  <si>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</si>
  <si>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</si>
  <si>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</si>
  <si>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</si>
  <si>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</si>
  <si>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</si>
  <si>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</si>
  <si>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</si>
  <si>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</si>
  <si>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</si>
  <si>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</si>
  <si>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</si>
  <si>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</si>
  <si>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</si>
  <si>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</si>
  <si>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</si>
  <si>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</si>
  <si>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</si>
  <si>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</si>
  <si>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</si>
  <si>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</si>
  <si>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</si>
  <si>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</si>
  <si>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</si>
  <si>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</si>
  <si>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</si>
  <si>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</si>
  <si>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</si>
  <si>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</si>
  <si>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</si>
  <si>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</si>
  <si>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</si>
  <si>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</si>
  <si>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</si>
  <si>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</si>
  <si>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</si>
  <si>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</si>
  <si>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</si>
  <si>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</si>
  <si>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</si>
  <si>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</si>
  <si>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</si>
  <si>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</si>
  <si>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</si>
  <si>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</si>
  <si>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</si>
  <si>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</si>
  <si>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</si>
  <si>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</si>
  <si>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</si>
  <si>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</si>
  <si>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</si>
  <si>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</si>
  <si>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</si>
  <si>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</si>
  <si>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</si>
  <si>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</si>
  <si>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</si>
  <si>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</si>
  <si>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</si>
  <si>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</si>
  <si>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</si>
  <si>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</si>
  <si>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</si>
  <si>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</si>
  <si>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</si>
  <si>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</si>
  <si>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</si>
  <si>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</si>
  <si>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</si>
  <si>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</si>
  <si>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</si>
  <si>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</si>
  <si>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</si>
  <si>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</si>
  <si>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</si>
  <si>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</si>
  <si>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</si>
  <si>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</si>
  <si>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</si>
  <si>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</si>
  <si>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</si>
  <si>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</si>
  <si>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</si>
  <si>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</si>
  <si>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</si>
  <si>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</si>
  <si>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</si>
  <si>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</si>
  <si>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</si>
  <si>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</si>
  <si>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</si>
  <si>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</si>
  <si>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</si>
  <si>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</si>
  <si>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</si>
  <si>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</si>
  <si>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</si>
  <si>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</si>
  <si>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</si>
  <si>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</si>
  <si>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</si>
  <si>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</si>
  <si>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</si>
  <si>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</si>
  <si>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</si>
  <si>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</si>
  <si>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</si>
  <si>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</si>
  <si>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</si>
  <si>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</si>
  <si>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</si>
  <si>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</si>
  <si>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</si>
  <si>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</si>
  <si>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</si>
  <si>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</si>
  <si>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</si>
  <si>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</si>
  <si>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</si>
  <si>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</si>
  <si>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</si>
  <si>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</si>
  <si>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</si>
  <si>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</si>
  <si>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</si>
  <si>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</si>
  <si>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</si>
  <si>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</si>
  <si>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</si>
  <si>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</si>
  <si>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</si>
  <si>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</si>
  <si>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</si>
  <si>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</si>
  <si>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</si>
  <si>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</si>
  <si>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</si>
  <si>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</si>
  <si>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</si>
  <si>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</si>
  <si>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</si>
  <si>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</si>
  <si>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</si>
  <si>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</si>
  <si>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</si>
  <si>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</si>
  <si>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</si>
  <si>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</si>
  <si>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</si>
  <si>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</si>
  <si>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</si>
  <si>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</si>
  <si>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</si>
  <si>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</si>
  <si>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</si>
  <si>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</si>
  <si>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</si>
  <si>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</si>
  <si>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</si>
  <si>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</si>
  <si>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</si>
  <si>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</si>
  <si>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</si>
  <si>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</si>
  <si>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</si>
  <si>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</si>
  <si>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</si>
  <si>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</si>
  <si>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</si>
  <si>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</si>
  <si>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</si>
  <si>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</si>
  <si>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</si>
  <si>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</si>
  <si>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</si>
  <si>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</si>
  <si>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</si>
  <si>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</si>
  <si>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</si>
  <si>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</si>
  <si>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</si>
  <si>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</si>
  <si>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</si>
  <si>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</si>
  <si>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</si>
  <si>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</si>
  <si>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</si>
  <si>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</si>
  <si>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</si>
  <si>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</si>
  <si>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</si>
  <si>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</si>
  <si>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</si>
  <si>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</si>
  <si>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</si>
  <si>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</si>
  <si>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</si>
  <si>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</si>
  <si>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</si>
  <si>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</si>
  <si>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</si>
  <si>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</si>
  <si>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</si>
  <si>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</si>
  <si>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</si>
  <si>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</si>
  <si>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</si>
  <si>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</si>
  <si>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</si>
  <si>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</si>
  <si>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</si>
  <si>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</si>
  <si>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</si>
  <si>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</si>
  <si>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</si>
  <si>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</si>
  <si>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</si>
  <si>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</si>
  <si>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</si>
  <si>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</si>
  <si>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</si>
  <si>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</si>
  <si>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</si>
  <si>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</si>
  <si>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</si>
  <si>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</si>
  <si>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</si>
  <si>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</si>
  <si>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</si>
  <si>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</si>
  <si>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</si>
  <si>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</si>
  <si>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</si>
  <si>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</si>
  <si>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</si>
  <si>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</si>
  <si>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</si>
  <si>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</si>
  <si>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</si>
  <si>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</si>
  <si>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</si>
  <si>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</si>
  <si>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</si>
  <si>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</si>
  <si>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</si>
  <si>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</si>
  <si>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</si>
  <si>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</si>
  <si>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</si>
  <si>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</si>
  <si>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</si>
  <si>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</si>
  <si>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</si>
  <si>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</si>
  <si>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</si>
  <si>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</si>
  <si>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</si>
  <si>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</si>
  <si>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</si>
  <si>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</si>
  <si>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</si>
  <si>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</si>
  <si>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</si>
  <si>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</si>
  <si>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</si>
  <si>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</si>
  <si>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</si>
  <si>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</si>
  <si>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</si>
  <si>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</si>
  <si>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</si>
  <si>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</si>
  <si>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</si>
  <si>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</si>
  <si>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</si>
  <si>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</si>
  <si>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</si>
  <si>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</si>
  <si>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</si>
  <si>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</si>
  <si>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</si>
  <si>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</si>
  <si>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</si>
  <si>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</si>
  <si>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</si>
  <si>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</si>
  <si>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</si>
  <si>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</si>
  <si>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</si>
  <si>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</si>
  <si>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</si>
  <si>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</si>
  <si>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</si>
  <si>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</si>
  <si>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</si>
  <si>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</si>
  <si>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</si>
  <si>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</si>
  <si>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</si>
  <si>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</si>
  <si>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</si>
  <si>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</si>
  <si>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</si>
  <si>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</si>
  <si>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</si>
  <si>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</si>
  <si>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</si>
  <si>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</si>
  <si>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</si>
  <si>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</si>
  <si>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</si>
  <si>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</si>
  <si>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</si>
  <si>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</si>
  <si>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</si>
  <si>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</si>
  <si>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</si>
  <si>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</si>
  <si>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</si>
  <si>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</si>
  <si>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</si>
  <si>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</si>
  <si>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</si>
  <si>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</si>
  <si>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</si>
  <si>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</si>
  <si>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</si>
  <si>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</si>
  <si>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</si>
  <si>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</si>
  <si>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</si>
  <si>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</si>
  <si>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</si>
  <si>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</si>
  <si>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</si>
  <si>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</si>
  <si>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</si>
  <si>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</si>
  <si>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</si>
  <si>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</si>
  <si>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</si>
  <si>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</si>
  <si>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</si>
  <si>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</si>
  <si>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</si>
  <si>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</si>
  <si>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</si>
  <si>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</si>
  <si>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</si>
  <si>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</si>
  <si>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</si>
  <si>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</si>
  <si>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</si>
  <si>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</si>
  <si>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</si>
  <si>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</si>
  <si>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</si>
  <si>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</si>
  <si>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</si>
  <si>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</si>
  <si>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</si>
  <si>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</si>
  <si>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</si>
  <si>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</si>
  <si>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</si>
  <si>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</si>
  <si>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</si>
  <si>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</si>
  <si>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</si>
  <si>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</si>
  <si>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</si>
  <si>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</si>
  <si>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</si>
  <si>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</si>
  <si>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</si>
  <si>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</si>
  <si>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</si>
  <si>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</si>
  <si>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</si>
  <si>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</si>
  <si>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</si>
  <si>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</si>
  <si>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</si>
  <si>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</si>
  <si>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</si>
  <si>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</si>
  <si>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</si>
  <si>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</si>
  <si>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</si>
  <si>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</si>
  <si>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</si>
  <si>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</si>
  <si>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</si>
  <si>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</si>
  <si>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</si>
  <si>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</si>
  <si>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</si>
  <si>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</si>
  <si>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</si>
  <si>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</si>
  <si>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</si>
  <si>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</si>
  <si>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</si>
  <si>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</si>
  <si>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</si>
  <si>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</si>
  <si>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</si>
  <si>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</si>
  <si>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</si>
  <si>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</si>
  <si>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</si>
  <si>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</si>
  <si>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</si>
  <si>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</si>
  <si>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</si>
  <si>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</si>
  <si>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</si>
  <si>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</si>
  <si>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</si>
  <si>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</si>
  <si>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</si>
  <si>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</si>
  <si>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</si>
  <si>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</si>
  <si>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</si>
  <si>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</si>
  <si>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</si>
  <si>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</si>
  <si>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</si>
  <si>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</si>
  <si>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</si>
  <si>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</si>
  <si>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</si>
  <si>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</si>
  <si>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</si>
  <si>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</si>
  <si>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</si>
  <si>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</si>
  <si>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</si>
  <si>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</si>
  <si>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</si>
  <si>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</si>
  <si>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</si>
  <si>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</si>
  <si>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</si>
  <si>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</si>
  <si>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</si>
  <si>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</si>
  <si>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</si>
  <si>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</si>
  <si>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</si>
  <si>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</si>
  <si>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</si>
  <si>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</si>
  <si>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</si>
  <si>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</si>
  <si>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</si>
  <si>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</si>
  <si>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</si>
  <si>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</si>
  <si>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</si>
  <si>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</si>
  <si>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</si>
  <si>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</si>
  <si>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</si>
  <si>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</si>
  <si>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</si>
  <si>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</si>
  <si>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</si>
  <si>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</si>
  <si>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</si>
  <si>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</si>
  <si>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</si>
  <si>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</si>
  <si>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</si>
  <si>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</si>
  <si>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</si>
  <si>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</si>
  <si>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</si>
  <si>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</si>
  <si>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</si>
  <si>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</si>
  <si>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</si>
  <si>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</si>
  <si>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</si>
  <si>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</si>
  <si>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</si>
  <si>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</si>
  <si>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</si>
  <si>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</si>
  <si>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</si>
  <si>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</si>
  <si>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</si>
  <si>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</si>
  <si>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</si>
  <si>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</si>
  <si>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</si>
  <si>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</si>
  <si>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</si>
  <si>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</si>
  <si>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</si>
  <si>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</si>
  <si>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</si>
  <si>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</si>
  <si>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</si>
  <si>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</si>
  <si>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</si>
  <si>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</si>
  <si>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</si>
  <si>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</si>
  <si>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</si>
  <si>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</si>
  <si>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</si>
  <si>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</si>
  <si>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</si>
  <si>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</si>
  <si>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</si>
  <si>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</si>
  <si>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</si>
  <si>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</si>
  <si>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</si>
  <si>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</si>
  <si>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</si>
  <si>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</si>
  <si>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</si>
  <si>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</si>
  <si>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</si>
  <si>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</si>
  <si>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</si>
  <si>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</si>
  <si>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</si>
  <si>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</si>
  <si>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</si>
  <si>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</si>
  <si>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</si>
  <si>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</si>
  <si>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</si>
  <si>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</si>
  <si>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</si>
  <si>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</si>
  <si>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</si>
  <si>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</si>
  <si>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</si>
  <si>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</si>
  <si>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</si>
  <si>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</si>
  <si>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</si>
  <si>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</si>
  <si>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</si>
  <si>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</si>
  <si>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</si>
  <si>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</si>
  <si>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</si>
  <si>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</si>
  <si>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</si>
  <si>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</si>
  <si>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</si>
  <si>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</si>
  <si>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</si>
  <si>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</si>
  <si>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</si>
  <si>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</si>
  <si>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</si>
  <si>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</si>
  <si>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</si>
  <si>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</si>
  <si>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</si>
  <si>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</si>
  <si>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</si>
  <si>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</si>
  <si>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</si>
  <si>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</si>
  <si>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</si>
  <si>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</si>
  <si>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</si>
  <si>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</si>
  <si>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</si>
  <si>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</si>
  <si>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</si>
  <si>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</si>
  <si>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</si>
  <si>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</si>
  <si>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</si>
  <si>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</si>
  <si>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</si>
  <si>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</si>
  <si>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</si>
  <si>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</si>
  <si>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</si>
  <si>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</si>
  <si>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</si>
  <si>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</si>
  <si>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</si>
  <si>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</si>
  <si>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</si>
  <si>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</si>
  <si>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</si>
  <si>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</si>
  <si>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</si>
  <si>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</si>
  <si>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</si>
  <si>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</si>
  <si>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</si>
  <si>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</si>
  <si>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</si>
  <si>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</si>
  <si>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</si>
  <si>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</si>
  <si>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</si>
  <si>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</si>
  <si>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</si>
  <si>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</si>
  <si>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</si>
  <si>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</si>
  <si>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</si>
  <si>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</si>
  <si>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</si>
  <si>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</si>
  <si>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</si>
  <si>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</si>
  <si>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</si>
  <si>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</si>
  <si>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</si>
  <si>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</si>
  <si>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</si>
  <si>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</si>
  <si>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</si>
  <si>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</si>
  <si>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</si>
  <si>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</si>
  <si>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</si>
  <si>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</si>
  <si>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</si>
  <si>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</si>
  <si>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</si>
  <si>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</si>
  <si>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</si>
  <si>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</si>
  <si>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</si>
  <si>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</si>
  <si>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</si>
  <si>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</si>
  <si>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</si>
  <si>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</si>
  <si>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</si>
  <si>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</si>
  <si>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</si>
  <si>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</si>
  <si>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</si>
  <si>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</si>
  <si>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</si>
  <si>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</si>
  <si>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</si>
  <si>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</si>
  <si>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</si>
  <si>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</si>
  <si>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</si>
  <si>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</si>
  <si>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</si>
  <si>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</si>
  <si>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</si>
  <si>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</si>
  <si>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</si>
  <si>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</si>
  <si>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</si>
  <si>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</si>
  <si>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</si>
  <si>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</si>
  <si>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</si>
  <si>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</si>
  <si>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</si>
  <si>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</si>
  <si>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</si>
  <si>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</si>
  <si>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</si>
  <si>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</si>
  <si>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</si>
  <si>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</si>
  <si>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</si>
  <si>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</si>
  <si>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</si>
  <si>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</si>
  <si>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</si>
  <si>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</si>
  <si>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</si>
  <si>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</si>
  <si>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</si>
  <si>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</si>
  <si>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</si>
  <si>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</si>
  <si>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</si>
  <si>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</si>
  <si>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</si>
  <si>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</si>
  <si>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</si>
  <si>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</si>
  <si>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</si>
  <si>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</si>
  <si>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</si>
  <si>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</si>
  <si>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</si>
  <si>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</si>
  <si>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</si>
  <si>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</si>
  <si>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</si>
  <si>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</si>
  <si>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</si>
  <si>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</si>
  <si>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</si>
  <si>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</si>
  <si>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</si>
  <si>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</si>
  <si>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</si>
  <si>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</si>
  <si>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</si>
  <si>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</si>
  <si>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</si>
  <si>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</si>
  <si>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</si>
  <si>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</si>
  <si>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</si>
  <si>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</si>
  <si>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</si>
  <si>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</si>
  <si>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</si>
  <si>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</si>
  <si>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</si>
  <si>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</si>
  <si>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</si>
  <si>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</si>
  <si>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</si>
  <si>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</si>
  <si>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</si>
  <si>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</si>
  <si>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</si>
  <si>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</si>
  <si>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</si>
  <si>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</si>
  <si>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</si>
  <si>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</si>
  <si>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</si>
  <si>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</si>
  <si>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</si>
  <si>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</si>
  <si>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</si>
  <si>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</si>
  <si>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</si>
  <si>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</si>
  <si>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</si>
  <si>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</si>
  <si>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</si>
  <si>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</si>
  <si>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</si>
  <si>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</si>
  <si>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</si>
  <si>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</si>
  <si>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</si>
  <si>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</si>
  <si>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</si>
  <si>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</si>
  <si>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</si>
  <si>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</si>
  <si>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</si>
  <si>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</si>
  <si>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</si>
  <si>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</si>
  <si>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</si>
  <si>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</si>
  <si>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</si>
  <si>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</si>
  <si>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</si>
  <si>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</si>
  <si>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</si>
  <si>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</si>
  <si>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</si>
  <si>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</si>
  <si>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</si>
  <si>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</si>
  <si>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</si>
  <si>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</si>
  <si>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</si>
  <si>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</si>
  <si>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</si>
  <si>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</si>
  <si>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</si>
  <si>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</si>
  <si>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</si>
  <si>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</si>
  <si>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</si>
  <si>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</si>
  <si>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</si>
  <si>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</si>
  <si>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</si>
  <si>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</si>
  <si>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</si>
  <si>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</si>
  <si>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</si>
  <si>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</si>
  <si>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</si>
  <si>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</si>
  <si>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</si>
  <si>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</si>
  <si>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</si>
  <si>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</si>
  <si>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</si>
  <si>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</si>
  <si>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</si>
  <si>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</si>
  <si>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</si>
  <si>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</si>
  <si>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</si>
  <si>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</si>
  <si>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</si>
  <si>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</si>
  <si>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</si>
  <si>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</si>
  <si>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</si>
  <si>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</si>
  <si>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</si>
  <si>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</si>
  <si>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</si>
  <si>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</si>
  <si>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</si>
  <si>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</si>
  <si>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</si>
  <si>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</si>
  <si>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</si>
  <si>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</si>
  <si>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</si>
  <si>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</si>
  <si>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</si>
  <si>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</si>
  <si>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</si>
  <si>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</si>
  <si>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</si>
  <si>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</si>
  <si>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</si>
  <si>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</si>
  <si>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</si>
  <si>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</si>
  <si>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</si>
  <si>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</si>
  <si>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</si>
  <si>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</si>
  <si>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</si>
  <si>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</si>
  <si>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</si>
  <si>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</si>
  <si>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</si>
  <si>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</si>
  <si>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</si>
  <si>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</si>
  <si>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</si>
  <si>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</si>
  <si>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</si>
  <si>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</si>
  <si>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</si>
  <si>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</si>
  <si>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</si>
  <si>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</si>
  <si>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</si>
  <si>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</si>
  <si>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</si>
  <si>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</si>
  <si>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</si>
  <si>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</si>
  <si>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</si>
  <si>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</si>
  <si>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</si>
  <si>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</si>
  <si>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</si>
  <si>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</si>
  <si>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</si>
  <si>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</si>
  <si>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</si>
  <si>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</si>
  <si>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</si>
  <si>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</si>
  <si>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</si>
  <si>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</si>
  <si>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</si>
  <si>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</si>
  <si>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</si>
  <si>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</si>
  <si>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</si>
  <si>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</si>
  <si>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</si>
  <si>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</si>
  <si>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</si>
  <si>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</si>
  <si>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</si>
  <si>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</si>
  <si>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</si>
  <si>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</si>
  <si>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</si>
  <si>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</si>
  <si>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</si>
  <si>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</si>
  <si>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</si>
  <si>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</si>
  <si>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</si>
  <si>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</si>
  <si>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</si>
  <si>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</si>
  <si>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</si>
  <si>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</si>
  <si>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</si>
  <si>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</si>
  <si>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</si>
  <si>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</si>
  <si>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</si>
  <si>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</si>
  <si>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</si>
  <si>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</si>
  <si>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</si>
  <si>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</si>
  <si>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</si>
  <si>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</si>
  <si>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</si>
  <si>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</si>
  <si>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</si>
  <si>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</si>
  <si>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</si>
  <si>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</si>
  <si>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</si>
  <si>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</si>
  <si>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</si>
  <si>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</si>
  <si>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</si>
  <si>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</si>
  <si>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</si>
  <si>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</si>
  <si>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</si>
  <si>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</si>
  <si>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</si>
  <si>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</si>
  <si>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</si>
  <si>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</si>
  <si>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</si>
  <si>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</si>
  <si>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</si>
  <si>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</si>
  <si>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</si>
  <si>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</si>
  <si>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</si>
  <si>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</si>
  <si>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</si>
  <si>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</si>
  <si>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</si>
  <si>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</si>
  <si>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</si>
  <si>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</si>
  <si>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</si>
  <si>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</si>
  <si>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</si>
  <si>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</si>
  <si>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</si>
  <si>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</si>
  <si>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</si>
  <si>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</si>
  <si>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</si>
  <si>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</si>
  <si>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</si>
  <si>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</si>
  <si>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</si>
  <si>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</si>
  <si>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</si>
  <si>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</si>
  <si>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</si>
  <si>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</si>
  <si>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</si>
  <si>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</si>
  <si>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</si>
  <si>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</si>
  <si>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</si>
  <si>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</si>
  <si>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</si>
  <si>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</si>
  <si>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</si>
  <si>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</si>
  <si>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</si>
  <si>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</si>
  <si>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</si>
  <si>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</si>
  <si>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</si>
  <si>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</si>
  <si>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</si>
  <si>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</si>
  <si>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</si>
  <si>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</si>
  <si>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</si>
  <si>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</si>
  <si>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</si>
  <si>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</si>
  <si>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</si>
  <si>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</si>
  <si>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</si>
  <si>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</si>
  <si>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</si>
  <si>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</si>
  <si>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</si>
  <si>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</si>
  <si>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</si>
  <si>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</si>
  <si>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</si>
  <si>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</si>
  <si>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</si>
  <si>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</si>
  <si>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</si>
  <si>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</si>
  <si>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</si>
  <si>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</si>
  <si>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</si>
  <si>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</si>
  <si>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</si>
  <si>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</si>
  <si>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</si>
  <si>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</si>
  <si>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</si>
  <si>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</si>
  <si>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</si>
  <si>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</si>
  <si>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</si>
  <si>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</si>
  <si>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</si>
  <si>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</si>
  <si>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</si>
  <si>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</si>
  <si>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</si>
  <si>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</si>
  <si>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</si>
  <si>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</si>
  <si>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</si>
  <si>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</si>
  <si>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</si>
  <si>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</si>
  <si>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</si>
  <si>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</si>
  <si>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</si>
  <si>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</si>
  <si>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</si>
  <si>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</si>
  <si>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</si>
  <si>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</si>
  <si>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</si>
  <si>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</si>
  <si>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</si>
  <si>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</si>
  <si>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</si>
  <si>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</si>
  <si>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</si>
  <si>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</si>
  <si>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</si>
  <si>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</si>
  <si>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</si>
  <si>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</si>
  <si>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</si>
  <si>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</si>
  <si>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</si>
  <si>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</si>
  <si>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</si>
  <si>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</si>
  <si>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</si>
  <si>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</si>
  <si>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</si>
  <si>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</si>
  <si>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</si>
  <si>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</si>
  <si>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</si>
  <si>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</si>
  <si>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</si>
  <si>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</si>
  <si>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</si>
  <si>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</si>
  <si>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</si>
  <si>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</si>
  <si>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</si>
  <si>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</si>
  <si>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</si>
  <si>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</si>
  <si>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</si>
  <si>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</si>
  <si>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</si>
  <si>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</si>
  <si>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</si>
  <si>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</si>
  <si>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</si>
  <si>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</si>
  <si>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</si>
  <si>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</si>
  <si>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</si>
  <si>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</si>
  <si>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</si>
  <si>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</si>
  <si>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</si>
  <si>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</si>
  <si>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</si>
  <si>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</si>
  <si>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</si>
  <si>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</si>
  <si>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</si>
  <si>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</si>
  <si>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</si>
  <si>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</si>
  <si>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</si>
  <si>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</si>
  <si>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</si>
  <si>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</si>
  <si>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</si>
  <si>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</si>
  <si>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</si>
  <si>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</si>
  <si>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</si>
  <si>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</si>
  <si>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</si>
  <si>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</si>
  <si>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</si>
  <si>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</si>
  <si>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</si>
  <si>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</si>
  <si>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</si>
  <si>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</si>
  <si>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</si>
  <si>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</si>
  <si>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</si>
  <si>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</si>
  <si>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</si>
  <si>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</si>
  <si>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</si>
  <si>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</si>
  <si>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</si>
  <si>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</si>
  <si>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</si>
  <si>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</si>
  <si>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</si>
  <si>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</si>
  <si>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</si>
  <si>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</si>
  <si>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</si>
  <si>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</si>
  <si>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</si>
  <si>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</si>
  <si>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</si>
  <si>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</si>
  <si>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</si>
  <si>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</si>
  <si>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</si>
  <si>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</si>
  <si>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</si>
  <si>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</si>
  <si>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</si>
  <si>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</si>
  <si>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</si>
  <si>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</si>
  <si>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</si>
  <si>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</si>
  <si>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</si>
  <si>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</si>
  <si>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</si>
  <si>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</si>
  <si>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</si>
  <si>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</si>
  <si>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</si>
  <si>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</si>
  <si>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</si>
  <si>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</si>
  <si>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</si>
  <si>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</si>
  <si>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</si>
  <si>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</si>
  <si>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</si>
  <si>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</si>
  <si>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</si>
  <si>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</si>
  <si>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</si>
  <si>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</si>
  <si>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</si>
  <si>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</si>
  <si>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</si>
  <si>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</si>
  <si>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</si>
  <si>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</si>
  <si>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</si>
  <si>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</si>
  <si>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</si>
  <si>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</si>
  <si>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</si>
  <si>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</si>
  <si>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</si>
  <si>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</si>
  <si>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</si>
  <si>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</si>
  <si>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</si>
  <si>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</si>
  <si>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</si>
  <si>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</si>
  <si>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</si>
  <si>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</si>
  <si>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</si>
  <si>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</si>
  <si>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</si>
  <si>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</si>
  <si>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</si>
  <si>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</si>
  <si>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</si>
  <si>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</si>
  <si>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</si>
  <si>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</si>
  <si>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</si>
  <si>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</si>
  <si>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</si>
  <si>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</si>
  <si>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</si>
  <si>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</si>
  <si>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</si>
  <si>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</si>
  <si>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</si>
  <si>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</si>
  <si>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</si>
  <si>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</si>
  <si>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</si>
  <si>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</si>
  <si>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</si>
  <si>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</si>
  <si>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</si>
  <si>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</si>
  <si>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</si>
  <si>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</si>
  <si>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</si>
  <si>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</si>
  <si>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</si>
  <si>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</si>
  <si>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</si>
  <si>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</si>
  <si>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</si>
  <si>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</si>
  <si>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</si>
  <si>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</si>
  <si>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</si>
  <si>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</si>
  <si>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</si>
  <si>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</si>
  <si>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</si>
  <si>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</si>
  <si>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</si>
  <si>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</si>
  <si>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</si>
  <si>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</si>
  <si>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</si>
  <si>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</si>
  <si>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</si>
  <si>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</si>
  <si>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</si>
  <si>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</si>
  <si>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</si>
  <si>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</si>
  <si>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</si>
  <si>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</si>
  <si>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</si>
  <si>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</si>
  <si>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</si>
  <si>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</si>
  <si>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</si>
  <si>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</si>
  <si>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</si>
  <si>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</si>
  <si>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</si>
  <si>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</si>
  <si>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</si>
  <si>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</si>
  <si>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</si>
  <si>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</si>
  <si>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</si>
  <si>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</si>
  <si>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</si>
  <si>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</si>
  <si>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</si>
  <si>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</si>
  <si>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</si>
  <si>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</si>
  <si>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</si>
  <si>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</si>
  <si>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</si>
  <si>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</si>
  <si>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</si>
  <si>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</si>
  <si>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</si>
  <si>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</si>
  <si>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</si>
  <si>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</si>
  <si>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</si>
  <si>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</si>
  <si>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</si>
  <si>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</si>
  <si>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</si>
  <si>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</si>
  <si>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</si>
  <si>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</si>
  <si>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</si>
  <si>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</si>
  <si>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</si>
  <si>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</si>
  <si>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</si>
  <si>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</si>
  <si>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</si>
  <si>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</si>
  <si>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</si>
  <si>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</si>
  <si>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</si>
  <si>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</si>
  <si>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</si>
  <si>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</si>
  <si>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</si>
  <si>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</si>
  <si>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</si>
  <si>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</si>
  <si>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</si>
  <si>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</si>
  <si>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</si>
  <si>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</si>
  <si>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</si>
  <si>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</si>
  <si>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</si>
  <si>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</si>
  <si>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</si>
  <si>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</si>
  <si>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</si>
  <si>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</si>
  <si>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</si>
  <si>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</si>
  <si>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</si>
  <si>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</si>
  <si>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</si>
  <si>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</si>
  <si>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</si>
  <si>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</si>
  <si>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</si>
  <si>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</si>
  <si>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</si>
  <si>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</si>
  <si>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</si>
  <si>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</si>
  <si>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</si>
  <si>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</si>
  <si>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</si>
  <si>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</si>
  <si>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</si>
  <si>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</si>
  <si>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</si>
  <si>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</si>
  <si>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</si>
  <si>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</si>
  <si>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</si>
  <si>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</si>
  <si>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</si>
  <si>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</si>
  <si>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</si>
  <si>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</si>
  <si>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</si>
  <si>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</si>
  <si>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</si>
  <si>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</si>
  <si>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</si>
  <si>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</si>
  <si>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</si>
  <si>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</si>
  <si>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</si>
  <si>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</si>
  <si>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</si>
  <si>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</si>
  <si>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</si>
  <si>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</si>
  <si>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</si>
  <si>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</si>
  <si>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</si>
  <si>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</si>
  <si>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</si>
  <si>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</si>
  <si>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</si>
  <si>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</si>
  <si>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</si>
  <si>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</si>
  <si>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</si>
  <si>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</si>
  <si>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</si>
  <si>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</si>
  <si>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</si>
  <si>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</si>
  <si>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</si>
  <si>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</si>
  <si>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</si>
  <si>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</si>
  <si>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</si>
  <si>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</si>
  <si>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</si>
  <si>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</si>
  <si>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</si>
  <si>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</si>
  <si>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</si>
  <si>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</si>
  <si>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</si>
  <si>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</si>
  <si>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</si>
  <si>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</si>
  <si>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</si>
  <si>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</si>
  <si>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</si>
  <si>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</si>
  <si>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</si>
  <si>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</si>
  <si>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</si>
  <si>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</si>
  <si>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</si>
  <si>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</si>
  <si>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</si>
  <si>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</si>
  <si>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</si>
  <si>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</si>
  <si>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</si>
  <si>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</si>
  <si>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</si>
  <si>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</si>
  <si>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</si>
  <si>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</si>
  <si>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</si>
  <si>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</si>
  <si>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</si>
  <si>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</si>
  <si>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</si>
  <si>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</si>
  <si>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</si>
  <si>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</si>
  <si>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</si>
  <si>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</si>
  <si>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</si>
  <si>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</si>
  <si>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</si>
  <si>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</si>
  <si>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</si>
  <si>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</si>
  <si>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</si>
  <si>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</si>
  <si>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</si>
  <si>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</si>
  <si>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</si>
  <si>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</si>
  <si>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</si>
  <si>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</si>
  <si>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</si>
  <si>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</si>
  <si>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</si>
  <si>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</si>
  <si>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</si>
  <si>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</si>
  <si>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</si>
  <si>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</si>
  <si>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</si>
  <si>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</si>
  <si>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</si>
  <si>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</si>
  <si>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</si>
  <si>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</si>
  <si>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</si>
  <si>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</si>
  <si>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</si>
  <si>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</si>
  <si>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</si>
  <si>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</si>
  <si>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</si>
  <si>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</si>
  <si>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</si>
  <si>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</si>
  <si>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</si>
  <si>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</si>
  <si>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</si>
  <si>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</si>
  <si>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</si>
  <si>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</si>
  <si>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</si>
  <si>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</si>
  <si>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</si>
  <si>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</si>
  <si>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</si>
  <si>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</si>
  <si>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</si>
  <si>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</si>
  <si>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</si>
  <si>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</si>
  <si>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</si>
  <si>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</si>
  <si>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</si>
  <si>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</si>
  <si>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</si>
  <si>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</si>
  <si>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</si>
  <si>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</si>
  <si>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</si>
  <si>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</si>
  <si>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</si>
  <si>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</si>
  <si>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</si>
  <si>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</si>
  <si>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</si>
  <si>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</si>
  <si>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</si>
  <si>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</si>
  <si>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</si>
  <si>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</si>
  <si>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</si>
  <si>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</si>
  <si>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</si>
  <si>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</si>
  <si>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</si>
  <si>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</si>
  <si>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</si>
  <si>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</si>
  <si>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</si>
  <si>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</si>
  <si>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</si>
  <si>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</si>
  <si>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</si>
  <si>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</si>
  <si>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</si>
  <si>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</si>
  <si>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</si>
  <si>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</si>
  <si>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</si>
  <si>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</si>
  <si>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</si>
  <si>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</si>
  <si>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</si>
  <si>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</si>
  <si>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</si>
  <si>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</si>
  <si>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</si>
  <si>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</si>
  <si>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</si>
  <si>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</si>
  <si>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</si>
  <si>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</si>
  <si>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</si>
  <si>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</si>
  <si>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</si>
  <si>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</si>
  <si>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</si>
  <si>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</si>
  <si>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</si>
  <si>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</si>
  <si>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</si>
  <si>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</si>
  <si>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</si>
  <si>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</si>
  <si>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</si>
  <si>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</si>
  <si>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</si>
  <si>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</si>
  <si>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</si>
  <si>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</si>
  <si>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</si>
  <si>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</si>
  <si>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</si>
  <si>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</si>
  <si>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</si>
  <si>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</si>
  <si>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</si>
  <si>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</si>
  <si>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</si>
  <si>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</si>
  <si>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</si>
  <si>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</si>
  <si>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</si>
  <si>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</si>
  <si>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</si>
  <si>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</si>
  <si>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</si>
  <si>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</si>
  <si>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</si>
  <si>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</si>
  <si>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</si>
  <si>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</si>
  <si>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</si>
  <si>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</si>
  <si>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</si>
  <si>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</si>
  <si>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</si>
  <si>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</si>
  <si>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</si>
  <si>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</si>
  <si>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</si>
  <si>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</si>
  <si>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</si>
  <si>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</si>
  <si>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</si>
  <si>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</si>
  <si>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</si>
  <si>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</si>
  <si>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</si>
  <si>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</si>
  <si>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</si>
  <si>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</si>
  <si>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</si>
  <si>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</si>
  <si>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</si>
  <si>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</si>
  <si>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</si>
  <si>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</si>
  <si>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</si>
  <si>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</si>
  <si>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</si>
  <si>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</si>
  <si>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</si>
  <si>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</si>
  <si>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</si>
  <si>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</si>
  <si>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</si>
  <si>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</si>
  <si>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</si>
  <si>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</si>
  <si>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</si>
  <si>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</si>
  <si>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</si>
  <si>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</si>
  <si>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</si>
  <si>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</si>
  <si>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</si>
  <si>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</si>
  <si>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</si>
  <si>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</si>
  <si>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</si>
  <si>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</si>
  <si>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</si>
  <si>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</si>
  <si>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</si>
  <si>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</si>
  <si>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</si>
  <si>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</si>
  <si>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</si>
  <si>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</si>
  <si>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</si>
  <si>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</si>
  <si>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</si>
  <si>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</si>
  <si>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</si>
  <si>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</si>
  <si>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</si>
  <si>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</si>
  <si>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</si>
  <si>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</si>
  <si>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</si>
  <si>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</si>
  <si>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</si>
  <si>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</si>
  <si>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</si>
  <si>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</si>
  <si>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</si>
  <si>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</si>
  <si>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</si>
  <si>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</si>
  <si>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</si>
  <si>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</si>
  <si>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</si>
  <si>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</si>
  <si>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</si>
  <si>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</si>
  <si>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</si>
  <si>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</si>
  <si>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</si>
  <si>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</si>
  <si>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</si>
  <si>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</si>
  <si>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</si>
  <si>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</si>
  <si>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</si>
  <si>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</si>
  <si>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</si>
  <si>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</si>
  <si>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</si>
  <si>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</si>
  <si>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</si>
  <si>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</si>
  <si>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</si>
  <si>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</si>
  <si>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</si>
  <si>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</si>
  <si>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</si>
  <si>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</si>
  <si>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</si>
  <si>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</si>
  <si>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</si>
  <si>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</si>
  <si>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</si>
  <si>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</si>
  <si>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</si>
  <si>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</si>
  <si>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</si>
  <si>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</si>
  <si>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</si>
  <si>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</si>
  <si>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</si>
  <si>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</si>
  <si>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</si>
  <si>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</si>
  <si>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</si>
  <si>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</si>
  <si>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</si>
  <si>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</si>
  <si>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</si>
  <si>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</si>
  <si>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</si>
  <si>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</si>
  <si>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</si>
  <si>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</si>
  <si>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</si>
  <si>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</si>
  <si>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</si>
  <si>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</si>
  <si>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</si>
  <si>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</si>
  <si>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</si>
  <si>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</si>
  <si>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</si>
  <si>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</si>
  <si>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</si>
  <si>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</si>
  <si>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</si>
  <si>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</si>
  <si>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</si>
  <si>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</si>
  <si>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</si>
  <si>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</si>
  <si>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</si>
  <si>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</si>
  <si>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</si>
  <si>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</si>
  <si>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</si>
  <si>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</si>
  <si>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</si>
  <si>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</si>
  <si>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</si>
  <si>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</si>
  <si>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</si>
  <si>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</si>
  <si>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</si>
  <si>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</si>
  <si>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</si>
  <si>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</si>
  <si>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</si>
  <si>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</si>
  <si>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</si>
  <si>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</si>
  <si>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</si>
  <si>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</si>
  <si>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</si>
  <si>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</si>
  <si>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</si>
  <si>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</si>
  <si>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</si>
  <si>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</si>
  <si>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</si>
  <si>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</si>
  <si>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</si>
  <si>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</si>
  <si>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</si>
  <si>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</si>
  <si>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</si>
  <si>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</si>
  <si>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</si>
  <si>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</si>
  <si>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</si>
  <si>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</si>
  <si>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</si>
  <si>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</si>
  <si>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</si>
  <si>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</si>
  <si>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</si>
  <si>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</si>
  <si>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</si>
  <si>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</si>
  <si>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</si>
  <si>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</si>
  <si>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</si>
  <si>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</si>
  <si>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</si>
  <si>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</si>
  <si>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</si>
  <si>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</si>
  <si>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</si>
  <si>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</si>
  <si>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</si>
  <si>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</si>
  <si>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</si>
  <si>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</si>
  <si>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</si>
  <si>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</si>
  <si>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</si>
  <si>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</si>
  <si>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</si>
  <si>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</si>
  <si>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</si>
  <si>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</si>
  <si>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</si>
  <si>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</si>
  <si>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</si>
  <si>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</si>
  <si>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</si>
  <si>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</si>
  <si>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</si>
  <si>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</si>
  <si>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</si>
  <si>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</si>
  <si>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</si>
  <si>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</si>
  <si>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</si>
  <si>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</si>
  <si>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</si>
  <si>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</si>
  <si>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</si>
  <si>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</si>
  <si>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</si>
  <si>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</si>
  <si>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</si>
  <si>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</si>
  <si>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</si>
  <si>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</si>
  <si>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</si>
  <si>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</si>
  <si>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</si>
  <si>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</si>
  <si>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</si>
  <si>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</si>
  <si>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</si>
  <si>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</si>
  <si>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</si>
  <si>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</si>
  <si>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</si>
  <si>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</si>
  <si>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</si>
  <si>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</si>
  <si>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</si>
  <si>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</si>
  <si>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</si>
  <si>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</si>
  <si>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</si>
  <si>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</si>
  <si>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</si>
  <si>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</si>
  <si>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</si>
  <si>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</si>
  <si>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</si>
  <si>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</si>
  <si>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</si>
  <si>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</si>
  <si>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</si>
  <si>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</si>
  <si>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</si>
  <si>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</si>
  <si>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</si>
  <si>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</si>
  <si>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</si>
  <si>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</si>
  <si>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</si>
  <si>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</si>
  <si>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</si>
  <si>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</si>
  <si>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</si>
  <si>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</si>
  <si>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</si>
  <si>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</si>
  <si>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</si>
  <si>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</si>
  <si>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</si>
  <si>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</si>
  <si>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</si>
  <si>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</si>
  <si>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</si>
  <si>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</si>
  <si>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</si>
  <si>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</si>
  <si>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</si>
  <si>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</si>
  <si>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</si>
  <si>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</si>
  <si>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</si>
  <si>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</si>
  <si>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</si>
  <si>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</si>
  <si>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</si>
  <si>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</si>
  <si>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</si>
  <si>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</si>
  <si>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</si>
  <si>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</si>
  <si>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</si>
  <si>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</si>
  <si>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</si>
  <si>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</si>
  <si>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</si>
  <si>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</si>
  <si>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</si>
  <si>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</si>
  <si>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</si>
  <si>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</si>
  <si>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</si>
  <si>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</si>
  <si>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</si>
  <si>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</si>
  <si>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</si>
  <si>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</si>
  <si>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</si>
  <si>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</si>
  <si>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</si>
  <si>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</si>
  <si>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</si>
  <si>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</si>
  <si>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</si>
  <si>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</si>
  <si>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</si>
  <si>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</si>
  <si>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</si>
  <si>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</si>
  <si>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</si>
  <si>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</si>
  <si>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</si>
  <si>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</si>
  <si>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</si>
  <si>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</si>
  <si>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</si>
  <si>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</si>
  <si>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</si>
  <si>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</si>
  <si>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</si>
  <si>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</si>
  <si>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</si>
  <si>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</si>
  <si>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</si>
  <si>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</si>
  <si>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</si>
  <si>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</si>
  <si>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</si>
  <si>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</si>
  <si>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</si>
  <si>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</si>
  <si>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</si>
  <si>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</si>
  <si>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</si>
  <si>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</si>
  <si>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</si>
  <si>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</si>
  <si>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</si>
  <si>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</si>
  <si>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</si>
  <si>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</si>
  <si>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</si>
  <si>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</si>
  <si>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</si>
  <si>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</si>
  <si>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</si>
  <si>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</si>
  <si>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</si>
  <si>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</si>
  <si>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</si>
  <si>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</si>
  <si>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</si>
  <si>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</si>
  <si>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</si>
  <si>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</si>
  <si>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</si>
  <si>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</si>
  <si>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</si>
  <si>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</si>
  <si>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</si>
  <si>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</si>
  <si>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</si>
  <si>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</si>
  <si>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</si>
  <si>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</si>
  <si>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</si>
  <si>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</si>
  <si>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</si>
  <si>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</si>
  <si>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</si>
  <si>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</si>
  <si>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</si>
  <si>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</si>
  <si>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</si>
  <si>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</si>
  <si>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</si>
  <si>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</si>
  <si>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</si>
  <si>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</si>
  <si>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</si>
  <si>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</si>
  <si>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</si>
  <si>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</si>
  <si>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</si>
  <si>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</si>
  <si>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</si>
  <si>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</si>
  <si>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</si>
  <si>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</si>
  <si>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</si>
  <si>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</si>
  <si>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</si>
  <si>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</si>
  <si>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</si>
  <si>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</si>
  <si>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</si>
  <si>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</si>
  <si>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</si>
  <si>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</si>
  <si>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</si>
  <si>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</si>
  <si>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</si>
  <si>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</si>
  <si>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</si>
  <si>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</si>
  <si>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</si>
  <si>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</si>
  <si>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</si>
  <si>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</si>
  <si>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</si>
  <si>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</si>
  <si>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</si>
  <si>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</si>
  <si>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</si>
  <si>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</si>
  <si>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</si>
  <si>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</si>
  <si>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</si>
  <si>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</si>
  <si>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</si>
  <si>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</si>
  <si>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</si>
  <si>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</si>
  <si>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</si>
  <si>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</si>
  <si>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</si>
  <si>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</si>
  <si>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</si>
  <si>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</si>
  <si>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</si>
  <si>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</si>
  <si>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</si>
  <si>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</si>
  <si>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</si>
  <si>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</si>
  <si>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</si>
  <si>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</si>
  <si>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</si>
  <si>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</si>
  <si>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</si>
  <si>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</si>
  <si>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</si>
  <si>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</si>
  <si>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</si>
  <si>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</si>
  <si>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</si>
  <si>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</si>
  <si>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</si>
  <si>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</si>
  <si>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</si>
  <si>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</si>
  <si>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</si>
  <si>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</si>
  <si>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</si>
  <si>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</si>
  <si>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</si>
  <si>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</si>
  <si>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</si>
  <si>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</si>
  <si>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</si>
  <si>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</si>
  <si>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</si>
  <si>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</si>
  <si>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</si>
  <si>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</si>
  <si>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</si>
  <si>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</si>
  <si>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</si>
  <si>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</si>
  <si>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</si>
  <si>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</si>
  <si>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</si>
  <si>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</si>
  <si>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</si>
  <si>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</si>
  <si>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</si>
  <si>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</si>
  <si>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</si>
  <si>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</si>
  <si>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</si>
  <si>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</si>
  <si>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</si>
  <si>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</si>
  <si>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</si>
  <si>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</si>
  <si>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</si>
  <si>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</si>
  <si>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</si>
  <si>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</si>
  <si>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</si>
  <si>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</si>
  <si>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</si>
  <si>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</si>
  <si>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</si>
  <si>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</si>
  <si>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</si>
  <si>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</si>
  <si>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</si>
  <si>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</si>
  <si>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</si>
  <si>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</si>
  <si>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</si>
  <si>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</si>
  <si>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</si>
  <si>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</si>
  <si>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</si>
  <si>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</si>
  <si>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</si>
  <si>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</si>
  <si>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</si>
  <si>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</si>
  <si>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</si>
  <si>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</si>
  <si>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</si>
  <si>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</si>
  <si>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</si>
  <si>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</si>
  <si>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</si>
  <si>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</si>
  <si>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</si>
  <si>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</si>
  <si>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</si>
  <si>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</si>
  <si>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</si>
  <si>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</si>
  <si>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</si>
  <si>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</si>
  <si>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</si>
  <si>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</si>
  <si>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</si>
  <si>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</si>
  <si>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</si>
  <si>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</si>
  <si>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</si>
  <si>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</si>
  <si>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</si>
  <si>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</si>
  <si>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</si>
  <si>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</si>
  <si>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</si>
  <si>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</si>
  <si>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</si>
  <si>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</si>
  <si>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</si>
  <si>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</si>
  <si>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</si>
  <si>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</si>
  <si>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</si>
  <si>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</si>
  <si>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</si>
  <si>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</si>
  <si>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</si>
  <si>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</si>
  <si>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</si>
  <si>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</si>
  <si>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</si>
  <si>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</si>
  <si>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</si>
  <si>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</si>
  <si>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</si>
  <si>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</si>
  <si>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</si>
  <si>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</si>
  <si>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</si>
  <si>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</si>
  <si>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</si>
  <si>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</si>
  <si>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</si>
  <si>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</si>
  <si>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</si>
  <si>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</si>
  <si>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</si>
  <si>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</si>
  <si>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</si>
  <si>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</si>
  <si>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</si>
  <si>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</si>
  <si>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</si>
  <si>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</si>
  <si>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</si>
  <si>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</si>
  <si>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</si>
  <si>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</si>
  <si>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</si>
  <si>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</si>
  <si>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</si>
  <si>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</si>
  <si>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</si>
  <si>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</si>
  <si>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</si>
  <si>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</si>
  <si>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</si>
  <si>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</si>
  <si>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</si>
  <si>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</si>
  <si>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</si>
  <si>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</si>
  <si>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</si>
  <si>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</si>
  <si>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</si>
  <si>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</si>
  <si>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</si>
  <si>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</si>
  <si>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</si>
  <si>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</si>
  <si>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</si>
  <si>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</si>
  <si>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</si>
  <si>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</si>
  <si>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</si>
  <si>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</si>
  <si>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</si>
  <si>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</si>
  <si>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</si>
  <si>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</si>
  <si>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</si>
  <si>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</si>
  <si>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</si>
  <si>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</si>
  <si>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</si>
  <si>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</si>
  <si>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</si>
  <si>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</si>
  <si>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</si>
  <si>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</si>
  <si>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</si>
  <si>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</si>
  <si>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</si>
  <si>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</si>
  <si>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</si>
  <si>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</si>
  <si>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</si>
  <si>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</si>
  <si>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</si>
  <si>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</si>
  <si>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</si>
  <si>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</si>
  <si>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</si>
  <si>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</si>
  <si>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</si>
  <si>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</si>
  <si>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</si>
  <si>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</si>
  <si>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</si>
  <si>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</si>
  <si>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</si>
  <si>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</si>
  <si>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</si>
  <si>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</si>
  <si>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</si>
  <si>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</si>
  <si>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</si>
  <si>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</si>
  <si>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</si>
  <si>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</si>
  <si>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</si>
  <si>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</si>
  <si>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</si>
  <si>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</si>
  <si>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</si>
  <si>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</si>
  <si>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</si>
  <si>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</si>
  <si>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</si>
  <si>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</si>
  <si>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</si>
  <si>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</si>
  <si>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</si>
  <si>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</si>
  <si>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</si>
  <si>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</si>
  <si>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</si>
  <si>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</si>
  <si>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</si>
  <si>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</si>
  <si>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</si>
  <si>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</si>
  <si>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</si>
  <si>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</si>
  <si>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</si>
  <si>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</si>
  <si>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</si>
  <si>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</si>
  <si>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</si>
  <si>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</si>
  <si>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</si>
  <si>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</si>
  <si>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</si>
  <si>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</si>
  <si>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</si>
  <si>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</si>
  <si>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</si>
  <si>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</si>
  <si>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</si>
  <si>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</si>
  <si>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</si>
  <si>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</si>
  <si>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</si>
  <si>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</si>
  <si>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</si>
  <si>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</si>
  <si>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</si>
  <si>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</si>
  <si>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</si>
  <si>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</si>
  <si>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</si>
  <si>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</si>
  <si>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</si>
  <si>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</si>
  <si>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</si>
  <si>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</si>
  <si>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</si>
  <si>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</si>
  <si>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</si>
  <si>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</si>
  <si>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</si>
  <si>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</si>
  <si>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</si>
  <si>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</si>
  <si>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</si>
  <si>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</si>
  <si>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</si>
  <si>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</si>
  <si>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</si>
  <si>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</si>
  <si>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</si>
  <si>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</si>
  <si>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</si>
  <si>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</si>
  <si>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</si>
  <si>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</si>
  <si>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</si>
  <si>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</si>
  <si>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</si>
  <si>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</si>
  <si>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</si>
  <si>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</si>
  <si>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</si>
  <si>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</si>
  <si>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</si>
  <si>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</si>
  <si>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</si>
  <si>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</si>
  <si>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</si>
  <si>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</si>
  <si>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</si>
  <si>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</si>
  <si>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</si>
  <si>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</si>
  <si>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</si>
  <si>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</si>
  <si>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</si>
  <si>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</si>
  <si>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</si>
  <si>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</si>
  <si>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</si>
  <si>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</si>
  <si>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</si>
  <si>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</si>
  <si>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</si>
  <si>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</si>
  <si>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</si>
  <si>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</si>
  <si>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</si>
  <si>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</si>
  <si>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</si>
  <si>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</si>
  <si>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</si>
  <si>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</si>
  <si>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</si>
  <si>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</si>
  <si>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</si>
  <si>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</si>
  <si>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</si>
  <si>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</si>
  <si>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</si>
  <si>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</si>
  <si>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</si>
  <si>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</si>
  <si>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</si>
  <si>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</si>
  <si>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</si>
  <si>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</si>
  <si>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</si>
  <si>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</si>
  <si>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</si>
  <si>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</si>
  <si>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</si>
  <si>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</si>
  <si>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</si>
  <si>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</si>
  <si>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</si>
  <si>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</si>
  <si>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</si>
  <si>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</si>
  <si>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</si>
  <si>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</si>
  <si>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</si>
  <si>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</si>
  <si>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</si>
  <si>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</si>
  <si>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</si>
  <si>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</si>
  <si>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</si>
  <si>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</si>
  <si>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</si>
  <si>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</si>
  <si>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</si>
  <si>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</si>
  <si>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</si>
  <si>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</si>
  <si>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</si>
  <si>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</si>
  <si>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</si>
  <si>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</si>
  <si>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</si>
  <si>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</si>
  <si>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</si>
  <si>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</si>
  <si>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</si>
  <si>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</si>
  <si>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</si>
  <si>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</si>
  <si>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</si>
  <si>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</si>
  <si>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</si>
  <si>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</si>
  <si>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</si>
  <si>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</si>
  <si>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</si>
  <si>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</si>
  <si>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</si>
  <si>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</si>
  <si>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</si>
  <si>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</si>
  <si>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</si>
  <si>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</si>
  <si>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</si>
  <si>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</si>
  <si>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</si>
  <si>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</si>
  <si>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</si>
  <si>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</si>
  <si>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</si>
  <si>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</si>
  <si>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</si>
  <si>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</si>
  <si>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</si>
  <si>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</si>
  <si>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</si>
  <si>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</si>
  <si>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</si>
  <si>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</si>
  <si>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</si>
  <si>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</si>
  <si>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</si>
  <si>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</si>
  <si>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</si>
  <si>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</si>
  <si>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</si>
  <si>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</si>
  <si>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</si>
  <si>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</si>
  <si>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</si>
  <si>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</si>
  <si>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</si>
  <si>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</si>
  <si>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</si>
  <si>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</si>
  <si>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</si>
  <si>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</si>
  <si>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</si>
  <si>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</si>
  <si>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</si>
  <si>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</si>
  <si>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</si>
  <si>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</si>
  <si>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</si>
  <si>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</si>
  <si>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</si>
  <si>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</si>
  <si>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</si>
  <si>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</si>
  <si>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</si>
  <si>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</si>
  <si>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</si>
  <si>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</si>
  <si>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</si>
  <si>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</si>
  <si>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</si>
  <si>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</si>
  <si>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</si>
  <si>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</si>
  <si>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</si>
  <si>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</si>
  <si>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</si>
  <si>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</si>
  <si>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</si>
  <si>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</si>
  <si>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</si>
  <si>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</si>
  <si>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</si>
  <si>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</si>
  <si>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</si>
  <si>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</si>
  <si>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</si>
  <si>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</si>
  <si>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</si>
  <si>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</si>
  <si>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</si>
  <si>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</si>
  <si>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</si>
  <si>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</si>
  <si>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</si>
  <si>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</si>
  <si>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</si>
  <si>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</si>
  <si>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</si>
  <si>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</si>
  <si>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</si>
  <si>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</si>
  <si>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</si>
  <si>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</si>
  <si>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</si>
  <si>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</si>
  <si>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</si>
  <si>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</si>
  <si>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</si>
  <si>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</si>
  <si>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</si>
  <si>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</si>
  <si>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</si>
  <si>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</si>
  <si>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</si>
  <si>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</si>
  <si>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</si>
  <si>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</si>
  <si>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</si>
  <si>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</si>
  <si>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</si>
  <si>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</si>
  <si>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</si>
  <si>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</si>
  <si>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</si>
  <si>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</si>
  <si>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</si>
  <si>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</si>
  <si>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</si>
  <si>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</si>
  <si>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</si>
  <si>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</si>
  <si>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</si>
  <si>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</si>
  <si>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</si>
  <si>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</si>
  <si>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</si>
  <si>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</si>
  <si>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</si>
  <si>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</si>
  <si>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</si>
  <si>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</si>
  <si>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</si>
  <si>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</si>
  <si>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</si>
  <si>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</si>
  <si>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</si>
  <si>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</si>
  <si>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</si>
  <si>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</si>
  <si>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</si>
  <si>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</si>
  <si>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</si>
  <si>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</si>
  <si>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</si>
  <si>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</si>
  <si>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</si>
  <si>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</si>
  <si>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</si>
  <si>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</si>
  <si>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</si>
  <si>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</si>
  <si>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</si>
  <si>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</si>
  <si>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</si>
  <si>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</si>
  <si>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</si>
  <si>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</si>
  <si>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</si>
  <si>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</si>
  <si>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</si>
  <si>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</si>
  <si>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</si>
  <si>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</si>
  <si>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</si>
  <si>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</si>
  <si>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</si>
  <si>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</si>
  <si>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</si>
  <si>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</si>
  <si>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</si>
  <si>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</si>
  <si>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</si>
  <si>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</si>
  <si>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</si>
  <si>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</si>
  <si>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</si>
  <si>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</si>
  <si>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</si>
  <si>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</si>
  <si>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</si>
  <si>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</si>
  <si>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</si>
  <si>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</si>
  <si>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</si>
  <si>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</si>
  <si>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</si>
  <si>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</si>
  <si>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</si>
  <si>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</si>
  <si>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</si>
  <si>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</si>
  <si>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</si>
  <si>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</si>
  <si>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</si>
  <si>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</si>
  <si>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</si>
  <si>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</si>
  <si>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</si>
  <si>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</si>
  <si>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</si>
  <si>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</si>
  <si>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</si>
  <si>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</si>
  <si>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</si>
  <si>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</si>
  <si>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</si>
  <si>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</si>
  <si>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</si>
  <si>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</si>
  <si>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</si>
  <si>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</si>
  <si>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</si>
  <si>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</si>
  <si>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</si>
  <si>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</si>
  <si>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</si>
  <si>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</si>
  <si>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</si>
  <si>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</si>
  <si>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</si>
  <si>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</si>
  <si>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</si>
  <si>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</si>
  <si>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</si>
  <si>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</si>
  <si>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</si>
  <si>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</si>
  <si>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</si>
  <si>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</si>
  <si>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</si>
  <si>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</si>
  <si>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</si>
  <si>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</si>
  <si>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</si>
  <si>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</si>
  <si>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</si>
  <si>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</si>
  <si>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</si>
  <si>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</si>
  <si>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</si>
  <si>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</si>
  <si>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</si>
  <si>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</si>
  <si>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</si>
  <si>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</si>
  <si>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</si>
  <si>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</si>
  <si>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</si>
  <si>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</si>
  <si>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</si>
  <si>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</si>
  <si>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</si>
  <si>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</si>
  <si>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</si>
  <si>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</si>
  <si>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</si>
  <si>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</si>
  <si>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</si>
  <si>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</si>
  <si>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</si>
  <si>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</si>
  <si>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</si>
  <si>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</si>
  <si>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</si>
  <si>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</si>
  <si>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</si>
  <si>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</si>
  <si>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</si>
  <si>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</si>
  <si>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</si>
  <si>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</si>
  <si>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</si>
  <si>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</si>
  <si>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</si>
  <si>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</si>
  <si>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</si>
  <si>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</si>
  <si>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</si>
  <si>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</si>
  <si>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</si>
  <si>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</si>
  <si>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</si>
  <si>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</si>
  <si>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</si>
  <si>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</si>
  <si>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</si>
  <si>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</si>
  <si>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</si>
  <si>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</si>
  <si>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</si>
  <si>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</si>
  <si>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</si>
  <si>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</si>
  <si>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</si>
  <si>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</si>
  <si>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</si>
  <si>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</si>
  <si>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</si>
  <si>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</si>
  <si>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</si>
  <si>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</si>
  <si>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</si>
  <si>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</si>
  <si>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</si>
  <si>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</si>
  <si>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</si>
  <si>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</si>
  <si>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</si>
  <si>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</si>
  <si>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</si>
  <si>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</si>
  <si>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</si>
  <si>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</si>
  <si>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</si>
  <si>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</si>
  <si>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</si>
  <si>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</si>
  <si>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</si>
  <si>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</si>
  <si>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</si>
  <si>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</si>
  <si>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</si>
  <si>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</si>
  <si>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</si>
  <si>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</si>
  <si>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</si>
  <si>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</si>
  <si>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</si>
  <si>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</si>
  <si>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</si>
  <si>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</si>
  <si>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</si>
  <si>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</si>
  <si>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</si>
  <si>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</si>
  <si>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</si>
  <si>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</si>
  <si>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</si>
  <si>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</si>
  <si>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</si>
  <si>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</si>
  <si>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</si>
  <si>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</si>
  <si>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</si>
  <si>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</si>
  <si>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</si>
  <si>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</si>
  <si>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</si>
  <si>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</si>
  <si>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</si>
  <si>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</si>
  <si>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</si>
  <si>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</si>
  <si>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</si>
  <si>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</si>
  <si>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</si>
  <si>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</si>
  <si>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</si>
  <si>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</si>
  <si>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</si>
  <si>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</si>
  <si>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</si>
  <si>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</si>
  <si>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</si>
  <si>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</si>
  <si>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</si>
  <si>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</si>
  <si>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</si>
  <si>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</si>
  <si>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</si>
  <si>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</si>
  <si>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</si>
  <si>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</si>
  <si>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</si>
  <si>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</si>
  <si>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</si>
  <si>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</si>
  <si>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</si>
  <si>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</si>
  <si>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</si>
  <si>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</si>
  <si>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</si>
  <si>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</si>
  <si>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</si>
  <si>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</si>
  <si>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</si>
  <si>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</si>
  <si>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</si>
  <si>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</si>
  <si>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</si>
  <si>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</si>
  <si>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</si>
  <si>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</si>
  <si>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</si>
  <si>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</si>
  <si>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</si>
  <si>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</si>
  <si>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</si>
  <si>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</si>
  <si>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</si>
  <si>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</si>
  <si>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</si>
  <si>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</si>
  <si>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</si>
  <si>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</si>
  <si>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</si>
  <si>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</si>
  <si>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</si>
  <si>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</si>
  <si>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</si>
  <si>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</si>
  <si>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</si>
  <si>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</si>
  <si>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</si>
  <si>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</si>
  <si>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</si>
  <si>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</si>
  <si>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</si>
  <si>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</si>
  <si>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</si>
  <si>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</si>
  <si>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</si>
  <si>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</si>
  <si>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</si>
  <si>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</si>
  <si>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</si>
  <si>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</si>
  <si>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</si>
  <si>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</si>
  <si>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</si>
  <si>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</si>
  <si>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</si>
  <si>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</si>
  <si>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</si>
  <si>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</si>
  <si>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</si>
  <si>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</si>
  <si>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</si>
  <si>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</si>
  <si>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</si>
  <si>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</si>
  <si>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</si>
  <si>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</si>
  <si>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</si>
  <si>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</si>
  <si>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</si>
  <si>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</si>
  <si>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</si>
  <si>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</si>
  <si>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</si>
  <si>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</si>
  <si>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</si>
  <si>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</si>
  <si>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</si>
  <si>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</si>
  <si>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</si>
  <si>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</si>
  <si>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</si>
  <si>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</si>
  <si>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</si>
  <si>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</si>
  <si>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</si>
  <si>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</si>
  <si>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</si>
  <si>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</si>
  <si>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</si>
  <si>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</si>
  <si>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</si>
  <si>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</si>
  <si>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</si>
  <si>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</si>
  <si>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</si>
  <si>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</si>
  <si>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</si>
  <si>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</si>
  <si>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</si>
  <si>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</si>
  <si>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</si>
  <si>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</si>
  <si>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</si>
  <si>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</si>
  <si>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</si>
  <si>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</si>
  <si>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</si>
  <si>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</si>
  <si>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</si>
  <si>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</si>
  <si>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</si>
  <si>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</si>
  <si>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</si>
  <si>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</si>
  <si>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</si>
  <si>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</si>
  <si>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</si>
  <si>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</si>
  <si>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</si>
  <si>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</si>
  <si>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</si>
  <si>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</si>
  <si>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</si>
  <si>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</si>
  <si>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</si>
  <si>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</si>
  <si>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</si>
  <si>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</si>
  <si>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</si>
  <si>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</si>
  <si>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</si>
  <si>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</si>
  <si>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</si>
  <si>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</si>
  <si>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</si>
  <si>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</si>
  <si>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</si>
  <si>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</si>
  <si>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</si>
  <si>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</si>
  <si>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</si>
  <si>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</si>
  <si>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</si>
  <si>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</si>
  <si>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</si>
  <si>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</si>
  <si>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</si>
  <si>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</si>
  <si>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</si>
  <si>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</si>
  <si>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</si>
  <si>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</si>
  <si>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</si>
  <si>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</si>
  <si>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</si>
  <si>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</si>
  <si>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</si>
  <si>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</si>
  <si>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</si>
  <si>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</si>
  <si>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</si>
  <si>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</si>
  <si>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</si>
  <si>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</si>
  <si>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</si>
  <si>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</si>
  <si>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</si>
  <si>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</si>
  <si>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</si>
  <si>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</si>
  <si>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</si>
  <si>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</si>
  <si>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</si>
  <si>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</si>
  <si>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</si>
  <si>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</si>
  <si>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</si>
  <si>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</si>
  <si>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</si>
  <si>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</si>
  <si>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</si>
  <si>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</si>
  <si>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</si>
  <si>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</si>
  <si>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</si>
  <si>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</si>
  <si>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</si>
  <si>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</si>
  <si>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</si>
  <si>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</si>
  <si>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</si>
  <si>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</si>
  <si>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</si>
  <si>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</si>
  <si>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</si>
  <si>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</si>
  <si>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</si>
  <si>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</si>
  <si>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</si>
  <si>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</si>
  <si>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</si>
  <si>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</si>
  <si>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</si>
  <si>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</si>
  <si>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</si>
  <si>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</si>
  <si>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</si>
  <si>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</si>
  <si>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</si>
  <si>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</si>
  <si>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</si>
  <si>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</si>
  <si>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</si>
  <si>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</si>
  <si>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</si>
  <si>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</si>
  <si>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</si>
  <si>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</si>
  <si>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</si>
  <si>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</si>
  <si>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</si>
  <si>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</si>
  <si>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</si>
  <si>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</si>
  <si>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</si>
  <si>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</si>
  <si>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</si>
  <si>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</si>
  <si>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</si>
  <si>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</si>
  <si>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</si>
  <si>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</si>
  <si>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</si>
  <si>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</si>
  <si>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</si>
  <si>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</si>
  <si>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</si>
  <si>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</si>
  <si>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</si>
  <si>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</si>
  <si>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</si>
  <si>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</si>
  <si>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</si>
  <si>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</si>
  <si>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</si>
  <si>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</si>
  <si>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</si>
  <si>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</si>
  <si>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</si>
  <si>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</si>
  <si>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</si>
  <si>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</si>
  <si>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</si>
  <si>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</si>
  <si>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</si>
  <si>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</si>
  <si>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</si>
  <si>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</si>
  <si>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</si>
  <si>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</si>
  <si>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</si>
  <si>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</si>
  <si>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</si>
  <si>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</si>
  <si>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</si>
  <si>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</si>
  <si>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</si>
  <si>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</si>
  <si>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</si>
  <si>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</si>
  <si>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</si>
  <si>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</si>
  <si>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</si>
  <si>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</si>
  <si>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</si>
  <si>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</si>
  <si>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</si>
  <si>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</si>
  <si>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</si>
  <si>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</si>
  <si>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</si>
  <si>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</si>
  <si>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</si>
  <si>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</si>
  <si>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</si>
  <si>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</si>
  <si>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</si>
  <si>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</si>
  <si>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</si>
  <si>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</si>
  <si>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</si>
  <si>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</si>
  <si>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</si>
  <si>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</si>
  <si>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</si>
  <si>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</si>
  <si>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</si>
  <si>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</si>
  <si>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</si>
  <si>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</si>
  <si>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</si>
  <si>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</si>
  <si>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</si>
  <si>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</si>
  <si>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</si>
  <si>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</si>
  <si>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</si>
  <si>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</si>
  <si>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</si>
  <si>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</si>
  <si>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</si>
  <si>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</si>
  <si>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</si>
  <si>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</si>
  <si>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</si>
  <si>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</si>
  <si>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</si>
  <si>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</si>
  <si>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</si>
  <si>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</si>
  <si>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</si>
  <si>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</si>
  <si>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</si>
  <si>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</si>
  <si>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</si>
  <si>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</si>
  <si>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</si>
  <si>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</si>
  <si>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</si>
  <si>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</si>
  <si>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</si>
  <si>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</si>
  <si>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</si>
  <si>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</si>
  <si>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</si>
  <si>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</si>
  <si>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</si>
  <si>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</si>
  <si>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</si>
  <si>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</si>
  <si>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</si>
  <si>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</si>
  <si>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</si>
  <si>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</si>
  <si>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</si>
  <si>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</si>
  <si>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</si>
  <si>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</si>
  <si>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</si>
  <si>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</si>
  <si>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</si>
  <si>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</si>
  <si>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</si>
  <si>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</si>
  <si>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</si>
  <si>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</si>
  <si>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</si>
  <si>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</si>
  <si>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</si>
  <si>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</si>
  <si>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</si>
  <si>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</si>
  <si>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</si>
  <si>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</si>
  <si>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</si>
  <si>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</si>
  <si>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</si>
  <si>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</si>
  <si>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</si>
  <si>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</si>
  <si>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</si>
  <si>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</si>
  <si>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</si>
  <si>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</si>
  <si>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</si>
  <si>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</si>
  <si>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</si>
  <si>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</si>
  <si>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</si>
  <si>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</si>
  <si>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</si>
  <si>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</si>
  <si>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</si>
  <si>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</si>
  <si>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</si>
  <si>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</si>
  <si>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</si>
  <si>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</si>
  <si>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</si>
  <si>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</si>
  <si>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</si>
  <si>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</si>
  <si>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</si>
  <si>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</si>
  <si>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</si>
  <si>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</si>
  <si>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</si>
  <si>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</si>
  <si>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</si>
  <si>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</si>
  <si>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</si>
  <si>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</si>
  <si>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</si>
  <si>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</si>
  <si>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</si>
  <si>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</si>
  <si>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</si>
  <si>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</si>
  <si>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</si>
  <si>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</si>
  <si>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</si>
  <si>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</si>
  <si>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</si>
  <si>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</si>
  <si>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</si>
  <si>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</si>
  <si>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</si>
  <si>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</si>
  <si>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</si>
  <si>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</si>
  <si>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</si>
  <si>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</si>
  <si>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</si>
  <si>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</si>
  <si>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</si>
  <si>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</si>
  <si>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</si>
  <si>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</si>
  <si>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</si>
  <si>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</si>
  <si>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</si>
  <si>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</si>
  <si>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</si>
  <si>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</si>
  <si>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</si>
  <si>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</si>
  <si>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</si>
  <si>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</si>
  <si>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</si>
  <si>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</si>
  <si>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</si>
  <si>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</si>
  <si>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</si>
  <si>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</si>
  <si>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</si>
  <si>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</si>
  <si>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</si>
  <si>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</si>
  <si>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</si>
  <si>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</si>
  <si>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</si>
  <si>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</si>
  <si>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</si>
  <si>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</si>
  <si>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</si>
  <si>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</si>
  <si>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</si>
  <si>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</si>
  <si>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</si>
  <si>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</si>
  <si>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</si>
  <si>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</si>
  <si>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</si>
  <si>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</si>
  <si>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</si>
  <si>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</si>
  <si>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</si>
  <si>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</si>
  <si>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</si>
  <si>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</si>
  <si>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</si>
  <si>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</si>
  <si>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</si>
  <si>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</si>
  <si>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</si>
  <si>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</si>
  <si>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</si>
  <si>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</si>
  <si>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</si>
  <si>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</si>
  <si>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</si>
  <si>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</si>
  <si>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</si>
  <si>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</si>
  <si>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</si>
  <si>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</si>
  <si>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</si>
  <si>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</si>
  <si>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</si>
  <si>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</si>
  <si>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</si>
  <si>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</si>
  <si>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</si>
  <si>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</si>
  <si>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</si>
  <si>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</si>
  <si>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</si>
  <si>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</si>
  <si>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</si>
  <si>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</si>
  <si>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</si>
  <si>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</si>
  <si>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</si>
  <si>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</si>
  <si>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</si>
  <si>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</si>
  <si>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</si>
  <si>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</si>
  <si>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</si>
  <si>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</si>
  <si>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</si>
  <si>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</si>
  <si>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</si>
  <si>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</si>
  <si>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</si>
  <si>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</si>
  <si>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</si>
  <si>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</si>
  <si>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</si>
  <si>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</si>
  <si>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</si>
  <si>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</si>
  <si>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</si>
  <si>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</si>
  <si>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</si>
  <si>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</si>
  <si>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</si>
  <si>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</si>
  <si>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</si>
  <si>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</si>
  <si>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</si>
  <si>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</si>
  <si>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</si>
  <si>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</si>
  <si>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</si>
  <si>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</si>
  <si>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</si>
  <si>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</si>
  <si>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</si>
  <si>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</si>
  <si>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</si>
  <si>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</si>
  <si>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</si>
  <si>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</si>
  <si>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</si>
  <si>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</si>
  <si>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</si>
  <si>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</si>
  <si>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</si>
  <si>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</si>
  <si>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</si>
  <si>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</si>
  <si>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</si>
  <si>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</si>
  <si>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</si>
  <si>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</si>
  <si>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</si>
  <si>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</si>
  <si>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</si>
  <si>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</si>
  <si>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</si>
  <si>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</si>
  <si>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</si>
  <si>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</si>
  <si>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</si>
  <si>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</si>
  <si>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</si>
  <si>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</si>
  <si>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</si>
  <si>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</si>
  <si>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</si>
  <si>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</si>
  <si>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</si>
  <si>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</si>
  <si>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</si>
  <si>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</si>
  <si>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</si>
  <si>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</si>
  <si>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</si>
  <si>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</si>
  <si>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</si>
  <si>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</si>
  <si>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</si>
  <si>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</si>
  <si>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</si>
  <si>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</si>
  <si>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</si>
  <si>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</si>
  <si>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</si>
  <si>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</si>
  <si>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</si>
  <si>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</si>
  <si>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</si>
  <si>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</si>
  <si>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</si>
  <si>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</si>
  <si>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</si>
  <si>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</si>
  <si>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</si>
  <si>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</si>
  <si>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</si>
  <si>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</si>
  <si>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</si>
  <si>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</si>
  <si>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</si>
  <si>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</si>
  <si>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</si>
  <si>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</si>
  <si>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</si>
  <si>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</si>
  <si>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</si>
  <si>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</si>
  <si>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</si>
  <si>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</si>
  <si>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</si>
  <si>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</si>
  <si>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</si>
  <si>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</si>
  <si>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</si>
  <si>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</si>
  <si>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</si>
  <si>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</si>
  <si>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</si>
  <si>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</si>
  <si>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</si>
  <si>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</si>
  <si>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</si>
  <si>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</si>
  <si>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</si>
  <si>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</si>
  <si>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</si>
  <si>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</si>
  <si>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</si>
  <si>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</si>
  <si>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</si>
  <si>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</si>
  <si>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</si>
  <si>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</si>
  <si>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</si>
  <si>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</si>
  <si>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</si>
  <si>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</si>
  <si>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</si>
  <si>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</si>
  <si>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</si>
  <si>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</si>
  <si>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</si>
  <si>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</si>
  <si>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</si>
  <si>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</si>
  <si>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</si>
  <si>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</si>
  <si>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</si>
  <si>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</si>
  <si>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</si>
  <si>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</si>
  <si>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</si>
  <si>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</si>
  <si>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</si>
  <si>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</si>
  <si>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</si>
  <si>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</si>
  <si>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</si>
  <si>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</si>
  <si>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</si>
  <si>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</si>
  <si>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</si>
  <si>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</si>
  <si>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</si>
  <si>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</si>
  <si>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</si>
  <si>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</si>
  <si>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</si>
  <si>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</si>
  <si>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</si>
  <si>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</si>
  <si>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</si>
  <si>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</si>
  <si>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</si>
  <si>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</si>
  <si>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</si>
  <si>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</si>
  <si>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</si>
  <si>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</si>
  <si>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</si>
  <si>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</si>
  <si>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</si>
  <si>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</si>
  <si>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</si>
  <si>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</si>
  <si>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</si>
  <si>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</si>
  <si>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</si>
  <si>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</si>
  <si>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</si>
  <si>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</si>
  <si>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</si>
  <si>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</si>
  <si>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</si>
  <si>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</si>
  <si>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</si>
  <si>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</si>
  <si>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</si>
  <si>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</si>
  <si>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</si>
  <si>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</si>
  <si>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</si>
  <si>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</si>
  <si>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</si>
  <si>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</si>
  <si>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</si>
  <si>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</si>
  <si>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</si>
  <si>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</si>
  <si>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</si>
  <si>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</si>
  <si>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</si>
  <si>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</si>
  <si>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</si>
  <si>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</si>
  <si>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</si>
  <si>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</si>
  <si>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</si>
  <si>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</si>
  <si>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</si>
  <si>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</si>
  <si>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</si>
  <si>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</si>
  <si>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</si>
  <si>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</si>
  <si>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</si>
  <si>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</si>
  <si>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</si>
  <si>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</si>
  <si>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</si>
  <si>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</si>
  <si>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</si>
  <si>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</si>
  <si>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</si>
  <si>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</si>
  <si>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</si>
  <si>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</si>
  <si>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</si>
  <si>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</si>
  <si>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</si>
  <si>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</si>
  <si>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</si>
  <si>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</si>
  <si>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</si>
  <si>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</si>
  <si>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</si>
  <si>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</si>
  <si>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</si>
  <si>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</si>
  <si>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</si>
  <si>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</si>
  <si>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</si>
  <si>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</si>
  <si>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</si>
  <si>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</si>
  <si>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</si>
  <si>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</si>
  <si>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</si>
  <si>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</si>
  <si>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</si>
  <si>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</si>
  <si>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</si>
  <si>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</si>
  <si>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</si>
  <si>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</si>
  <si>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</si>
  <si>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</si>
  <si>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</si>
  <si>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</si>
  <si>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</si>
  <si>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</si>
  <si>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</si>
  <si>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</si>
  <si>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</si>
  <si>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</si>
  <si>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</si>
  <si>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</si>
  <si>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</si>
  <si>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</si>
  <si>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</si>
  <si>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</si>
  <si>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</si>
  <si>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</si>
  <si>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</si>
  <si>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</si>
  <si>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</si>
  <si>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</si>
  <si>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</si>
  <si>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</si>
  <si>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</si>
  <si>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</si>
  <si>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</si>
  <si>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</si>
  <si>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</si>
  <si>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</si>
  <si>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</si>
  <si>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</si>
  <si>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</si>
  <si>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</si>
  <si>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</si>
  <si>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</si>
  <si>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</si>
  <si>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</si>
  <si>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</si>
  <si>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</si>
  <si>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</si>
  <si>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</si>
  <si>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</si>
  <si>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</si>
  <si>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</si>
  <si>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</si>
  <si>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</si>
  <si>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</si>
  <si>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</si>
  <si>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</si>
  <si>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</si>
  <si>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</si>
  <si>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</si>
  <si>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</si>
  <si>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</si>
  <si>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</si>
  <si>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</si>
  <si>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</si>
  <si>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</si>
  <si>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</si>
  <si>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</si>
  <si>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</si>
  <si>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</si>
  <si>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</si>
  <si>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</si>
  <si>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</si>
  <si>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</si>
  <si>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</si>
  <si>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</si>
  <si>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</si>
  <si>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</si>
  <si>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</si>
  <si>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</si>
  <si>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</si>
  <si>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</si>
  <si>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</si>
  <si>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</si>
  <si>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</si>
  <si>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</si>
  <si>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</si>
  <si>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</si>
  <si>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</si>
  <si>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</si>
  <si>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</si>
  <si>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</si>
  <si>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</si>
  <si>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</si>
  <si>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</si>
  <si>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</si>
  <si>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</si>
  <si>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</si>
  <si>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</si>
  <si>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</si>
  <si>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</si>
  <si>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</si>
  <si>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</si>
  <si>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</si>
  <si>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</si>
  <si>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</si>
  <si>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</si>
  <si>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</si>
  <si>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</si>
  <si>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</si>
  <si>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</si>
  <si>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</si>
  <si>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</si>
  <si>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</si>
  <si>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</si>
  <si>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</si>
  <si>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</si>
  <si>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</si>
  <si>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</si>
  <si>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</si>
  <si>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</si>
  <si>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</si>
  <si>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</si>
  <si>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</si>
  <si>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</si>
  <si>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</si>
  <si>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</si>
  <si>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</si>
  <si>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</si>
  <si>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</si>
  <si>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</si>
  <si>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</si>
  <si>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</si>
  <si>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</si>
  <si>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</si>
  <si>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</si>
  <si>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</si>
  <si>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</si>
  <si>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</si>
  <si>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</si>
  <si>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</si>
  <si>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</si>
  <si>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</si>
  <si>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</si>
  <si>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</si>
  <si>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</si>
  <si>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</si>
  <si>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</si>
  <si>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</si>
  <si>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</si>
  <si>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</si>
  <si>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</si>
  <si>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</si>
  <si>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</si>
  <si>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</si>
  <si>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</si>
  <si>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</si>
  <si>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</si>
  <si>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</si>
  <si>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</si>
  <si>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</si>
  <si>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</si>
  <si>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</si>
  <si>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</si>
  <si>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</si>
  <si>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</si>
  <si>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</si>
  <si>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</si>
  <si>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</si>
  <si>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</si>
  <si>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</si>
  <si>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</si>
  <si>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</si>
  <si>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</si>
  <si>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</si>
  <si>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</si>
  <si>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</si>
  <si>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</si>
  <si>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</si>
  <si>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</si>
  <si>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</si>
  <si>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</si>
  <si>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</si>
  <si>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</si>
  <si>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</si>
  <si>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</si>
  <si>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</si>
  <si>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</si>
  <si>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</si>
  <si>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</si>
  <si>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</si>
  <si>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</si>
  <si>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</si>
  <si>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</si>
  <si>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</si>
  <si>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</si>
  <si>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</si>
  <si>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</si>
  <si>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</si>
  <si>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</si>
  <si>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</si>
  <si>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</si>
  <si>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</si>
  <si>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</si>
  <si>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</si>
  <si>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</si>
  <si>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</si>
  <si>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</si>
  <si>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</si>
  <si>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</si>
  <si>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</si>
  <si>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</si>
  <si>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</si>
  <si>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</si>
  <si>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</si>
  <si>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</si>
  <si>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</si>
  <si>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</si>
  <si>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</si>
  <si>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</si>
  <si>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</si>
  <si>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</si>
  <si>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</si>
  <si>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</si>
  <si>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</si>
  <si>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</si>
  <si>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</si>
  <si>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</si>
  <si>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</si>
  <si>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</si>
  <si>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</si>
  <si>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</si>
  <si>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</si>
  <si>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</si>
  <si>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</si>
  <si>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</si>
  <si>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</si>
  <si>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</si>
  <si>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</si>
  <si>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</si>
  <si>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</si>
  <si>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</si>
  <si>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</si>
  <si>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</si>
  <si>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</si>
  <si>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</si>
  <si>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</si>
  <si>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</si>
  <si>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</si>
  <si>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</si>
  <si>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</si>
  <si>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</si>
  <si>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</si>
  <si>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</si>
  <si>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</si>
  <si>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</si>
  <si>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</si>
  <si>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</si>
  <si>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</si>
  <si>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</si>
  <si>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</si>
  <si>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</si>
  <si>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</si>
  <si>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</si>
  <si>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</si>
  <si>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</si>
  <si>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</si>
  <si>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</si>
  <si>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</si>
  <si>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</si>
  <si>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</si>
  <si>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</si>
  <si>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</si>
  <si>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</si>
  <si>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</si>
  <si>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</si>
  <si>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</si>
  <si>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</si>
  <si>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</si>
  <si>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</si>
  <si>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</si>
  <si>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</si>
  <si>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</si>
  <si>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</si>
  <si>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</si>
  <si>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</si>
  <si>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</si>
  <si>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</si>
  <si>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</si>
  <si>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</si>
  <si>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</si>
  <si>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</si>
  <si>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</si>
  <si>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</si>
  <si>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</si>
  <si>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</si>
  <si>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</si>
  <si>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</si>
  <si>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</si>
  <si>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</si>
  <si>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</si>
  <si>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</si>
  <si>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</si>
  <si>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</si>
  <si>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</si>
  <si>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</si>
  <si>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</si>
  <si>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</si>
  <si>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</si>
  <si>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</si>
  <si>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</si>
  <si>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</si>
  <si>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</si>
  <si>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</si>
  <si>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</si>
  <si>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</si>
  <si>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</si>
  <si>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</si>
  <si>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</si>
  <si>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</si>
  <si>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</si>
  <si>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</si>
  <si>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</si>
  <si>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</si>
  <si>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</si>
  <si>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</si>
  <si>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</si>
  <si>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</si>
  <si>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</si>
  <si>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</si>
  <si>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</si>
  <si>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</si>
  <si>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</si>
  <si>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</si>
  <si>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</si>
  <si>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</si>
  <si>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</si>
  <si>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</si>
  <si>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</si>
  <si>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</si>
  <si>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</si>
  <si>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</si>
  <si>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</si>
  <si>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</si>
  <si>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</si>
  <si>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</si>
  <si>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</si>
  <si>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</si>
  <si>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</si>
  <si>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</si>
  <si>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</si>
  <si>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</si>
  <si>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</si>
  <si>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</si>
  <si>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</si>
  <si>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</si>
  <si>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</si>
  <si>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</si>
  <si>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</si>
  <si>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</si>
  <si>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</si>
  <si>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</si>
  <si>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</si>
  <si>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</si>
  <si>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</si>
  <si>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</si>
  <si>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</si>
  <si>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</si>
  <si>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</si>
  <si>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</si>
  <si>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</si>
  <si>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</si>
  <si>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</si>
  <si>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</si>
  <si>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</si>
  <si>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</si>
  <si>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</si>
  <si>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</si>
  <si>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</si>
  <si>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</si>
  <si>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</si>
  <si>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</si>
  <si>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</si>
  <si>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</si>
  <si>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</si>
  <si>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</si>
  <si>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</si>
  <si>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</si>
  <si>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</si>
  <si>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</si>
  <si>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</si>
  <si>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</si>
  <si>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</si>
  <si>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</si>
  <si>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</si>
  <si>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</si>
  <si>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</si>
  <si>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</si>
  <si>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</si>
  <si>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</si>
  <si>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</si>
  <si>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</si>
  <si>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</si>
  <si>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</si>
  <si>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</si>
  <si>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</si>
  <si>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</si>
  <si>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</si>
  <si>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</si>
  <si>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</si>
  <si>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</si>
  <si>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</si>
  <si>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</si>
  <si>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</si>
  <si>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</si>
  <si>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</si>
  <si>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</si>
  <si>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</si>
  <si>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</si>
  <si>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</si>
  <si>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</si>
  <si>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</si>
  <si>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</si>
  <si>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</si>
  <si>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</si>
  <si>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</si>
  <si>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</si>
  <si>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</si>
  <si>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</si>
  <si>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</si>
  <si>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</si>
  <si>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</si>
  <si>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</si>
  <si>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</si>
  <si>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</si>
  <si>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</si>
  <si>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</si>
  <si>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</si>
  <si>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</si>
  <si>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</si>
  <si>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</si>
  <si>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</si>
  <si>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</si>
  <si>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</si>
  <si>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</si>
  <si>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</si>
  <si>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</si>
  <si>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</si>
  <si>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</si>
  <si>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</si>
  <si>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</si>
  <si>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</si>
  <si>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</si>
  <si>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</si>
  <si>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</si>
  <si>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</si>
  <si>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</si>
  <si>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</si>
  <si>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</si>
  <si>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</si>
  <si>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</si>
  <si>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</si>
  <si>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</si>
  <si>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</si>
  <si>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</si>
  <si>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</si>
  <si>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</si>
  <si>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</si>
  <si>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</si>
  <si>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</si>
  <si>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</si>
  <si>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</si>
  <si>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</si>
  <si>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</si>
  <si>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</si>
  <si>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</si>
  <si>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</si>
  <si>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</si>
  <si>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</si>
  <si>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</si>
  <si>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</si>
  <si>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</si>
  <si>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</si>
  <si>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</si>
  <si>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</si>
  <si>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</si>
  <si>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</si>
  <si>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</si>
  <si>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</si>
  <si>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</si>
  <si>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</si>
  <si>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</si>
  <si>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</si>
  <si>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</si>
  <si>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</si>
  <si>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</si>
  <si>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</si>
  <si>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</si>
  <si>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</si>
  <si>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</si>
  <si>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</si>
  <si>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</si>
  <si>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</si>
  <si>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</si>
  <si>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</si>
  <si>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</si>
  <si>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</si>
  <si>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</si>
  <si>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</si>
  <si>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</si>
  <si>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</si>
  <si>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</si>
  <si>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</si>
  <si>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</si>
  <si>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</si>
  <si>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</si>
  <si>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</si>
  <si>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</si>
  <si>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</si>
  <si>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</si>
  <si>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</si>
  <si>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</si>
  <si>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</si>
  <si>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</si>
  <si>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</si>
  <si>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</si>
  <si>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</si>
  <si>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</si>
  <si>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</si>
  <si>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</si>
  <si>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</si>
  <si>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</si>
  <si>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</si>
  <si>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</si>
  <si>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</si>
  <si>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</si>
  <si>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</si>
  <si>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</si>
  <si>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</si>
  <si>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</si>
  <si>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</si>
  <si>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</si>
  <si>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</si>
  <si>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</si>
  <si>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</si>
  <si>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</si>
  <si>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</si>
  <si>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</si>
  <si>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</si>
  <si>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</si>
  <si>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</si>
  <si>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</si>
  <si>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</si>
  <si>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</si>
  <si>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</si>
  <si>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</si>
  <si>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</si>
  <si>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</si>
  <si>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</si>
  <si>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</si>
  <si>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</si>
  <si>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</si>
  <si>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</si>
  <si>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</si>
  <si>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</si>
  <si>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</si>
  <si>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</si>
  <si>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</si>
  <si>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</si>
  <si>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</si>
  <si>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</si>
  <si>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</si>
  <si>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</si>
  <si>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</si>
  <si>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</si>
  <si>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</si>
  <si>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</si>
  <si>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</si>
  <si>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</si>
  <si>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</si>
  <si>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</si>
  <si>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</si>
  <si>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</si>
  <si>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</si>
  <si>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</si>
  <si>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</si>
  <si>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</si>
  <si>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</si>
  <si>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</si>
  <si>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</si>
  <si>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</si>
  <si>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</si>
  <si>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</si>
  <si>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</si>
  <si>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</si>
  <si>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</si>
  <si>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</si>
  <si>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</si>
  <si>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</si>
  <si>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</si>
  <si>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</si>
  <si>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</si>
  <si>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</si>
  <si>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</si>
  <si>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</si>
  <si>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</si>
  <si>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</si>
  <si>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</si>
  <si>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</si>
  <si>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</si>
  <si>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</si>
  <si>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</si>
  <si>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</si>
  <si>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</si>
  <si>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</si>
  <si>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</si>
  <si>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</si>
  <si>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</si>
  <si>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</si>
  <si>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</si>
  <si>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</si>
  <si>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</si>
  <si>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</si>
  <si>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</si>
  <si>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</si>
  <si>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</si>
  <si>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</si>
  <si>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</si>
  <si>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</si>
  <si>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</si>
  <si>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</si>
  <si>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</si>
  <si>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</si>
  <si>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</si>
  <si>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</si>
  <si>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</si>
  <si>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</si>
  <si>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</si>
  <si>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</si>
  <si>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</si>
  <si>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</si>
  <si>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</si>
  <si>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</si>
  <si>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</si>
  <si>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</si>
  <si>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</si>
  <si>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</si>
  <si>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</si>
  <si>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</si>
  <si>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</si>
  <si>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</si>
  <si>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</si>
  <si>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</si>
  <si>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</si>
  <si>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</si>
  <si>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</si>
  <si>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</si>
  <si>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</si>
  <si>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</si>
  <si>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</si>
  <si>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</si>
  <si>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</si>
  <si>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</si>
  <si>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</si>
  <si>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</si>
  <si>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</si>
  <si>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</si>
  <si>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</si>
  <si>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</si>
  <si>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</si>
  <si>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</si>
  <si>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</si>
  <si>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</si>
  <si>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</si>
  <si>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</si>
  <si>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</si>
  <si>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</si>
  <si>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</si>
  <si>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</si>
  <si>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</si>
  <si>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</si>
  <si>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</si>
  <si>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</si>
  <si>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</si>
  <si>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</si>
  <si>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</si>
  <si>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</si>
  <si>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</si>
  <si>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</si>
  <si>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</si>
  <si>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</si>
  <si>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</si>
  <si>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</si>
  <si>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</si>
  <si>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</si>
  <si>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</si>
  <si>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</si>
  <si>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</si>
  <si>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</si>
  <si>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</si>
  <si>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</si>
  <si>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</si>
  <si>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</si>
  <si>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</si>
  <si>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</si>
  <si>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</si>
  <si>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</si>
  <si>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</si>
  <si>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</si>
  <si>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</si>
  <si>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</si>
  <si>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</si>
  <si>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</si>
  <si>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</si>
  <si>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</si>
  <si>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</si>
  <si>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</si>
  <si>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</si>
  <si>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</si>
  <si>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</si>
  <si>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</si>
  <si>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</si>
  <si>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</si>
  <si>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</si>
  <si>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</si>
  <si>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</si>
  <si>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</si>
  <si>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</si>
  <si>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</si>
  <si>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</si>
  <si>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</si>
  <si>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</si>
  <si>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</si>
  <si>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</si>
  <si>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</si>
  <si>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</si>
  <si>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</si>
  <si>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</si>
  <si>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</si>
  <si>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</si>
  <si>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</si>
  <si>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</si>
  <si>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</si>
  <si>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</si>
  <si>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</si>
  <si>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</si>
  <si>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</si>
  <si>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</si>
  <si>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</si>
  <si>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</si>
  <si>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</si>
  <si>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</si>
  <si>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</si>
  <si>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</si>
  <si>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</si>
  <si>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</si>
  <si>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</si>
  <si>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</si>
  <si>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</si>
  <si>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</si>
  <si>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</si>
  <si>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</si>
  <si>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</si>
  <si>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</si>
  <si>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</si>
  <si>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</si>
  <si>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</si>
  <si>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</si>
  <si>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</si>
  <si>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</si>
  <si>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</si>
  <si>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</si>
  <si>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</si>
  <si>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</si>
  <si>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</si>
  <si>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</si>
  <si>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</si>
  <si>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</si>
  <si>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</si>
  <si>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</si>
  <si>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</si>
  <si>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</si>
  <si>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</si>
  <si>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</si>
  <si>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</si>
  <si>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</si>
  <si>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</si>
  <si>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</si>
  <si>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</si>
  <si>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</si>
  <si>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</si>
  <si>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</si>
  <si>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</si>
  <si>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</si>
  <si>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</si>
  <si>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</si>
  <si>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</si>
  <si>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</si>
  <si>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</si>
  <si>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</si>
  <si>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</si>
  <si>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</si>
  <si>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</si>
  <si>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</si>
  <si>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</si>
  <si>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</si>
  <si>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</si>
  <si>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</si>
  <si>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</si>
  <si>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</si>
  <si>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</si>
  <si>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</si>
  <si>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</si>
  <si>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</si>
  <si>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</si>
  <si>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</si>
  <si>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</si>
  <si>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</si>
  <si>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</si>
  <si>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</si>
  <si>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</si>
  <si>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</si>
  <si>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</si>
  <si>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</si>
  <si>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</si>
  <si>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</si>
  <si>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</si>
  <si>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</si>
  <si>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</si>
  <si>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</si>
  <si>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</si>
  <si>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</si>
  <si>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</si>
  <si>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</si>
  <si>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</si>
  <si>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</si>
  <si>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</si>
  <si>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</si>
  <si>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</si>
  <si>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</si>
  <si>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</si>
  <si>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</si>
  <si>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</si>
  <si>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</si>
  <si>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</si>
  <si>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</si>
  <si>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</si>
  <si>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</si>
  <si>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</si>
  <si>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</si>
  <si>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</si>
  <si>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</si>
  <si>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</si>
  <si>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</si>
  <si>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</si>
  <si>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</si>
  <si>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</si>
  <si>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</si>
  <si>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</si>
  <si>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</si>
  <si>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</si>
  <si>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</si>
  <si>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</si>
  <si>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</si>
  <si>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</si>
  <si>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</si>
  <si>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</si>
  <si>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</si>
  <si>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</si>
  <si>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</si>
  <si>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</si>
  <si>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</si>
  <si>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</si>
  <si>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</si>
  <si>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</si>
  <si>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</si>
  <si>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</si>
  <si>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</si>
  <si>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</si>
  <si>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</si>
  <si>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</si>
  <si>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</si>
  <si>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</si>
  <si>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</si>
  <si>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</si>
  <si>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</si>
  <si>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</si>
  <si>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</si>
  <si>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</si>
  <si>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</si>
  <si>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</si>
  <si>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</si>
  <si>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</si>
  <si>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</si>
  <si>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</si>
  <si>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</si>
  <si>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</si>
  <si>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</si>
  <si>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</si>
  <si>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</si>
  <si>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</si>
  <si>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</si>
  <si>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</si>
  <si>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</si>
  <si>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</si>
  <si>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</si>
  <si>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</si>
  <si>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</si>
  <si>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</si>
  <si>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</si>
  <si>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</si>
  <si>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</si>
  <si>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</si>
  <si>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</si>
  <si>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</si>
  <si>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</si>
  <si>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</si>
  <si>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</si>
  <si>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</si>
  <si>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</si>
  <si>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</si>
  <si>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</si>
  <si>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</si>
  <si>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</si>
  <si>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</si>
  <si>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</si>
  <si>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</si>
  <si>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</si>
  <si>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</si>
  <si>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</si>
  <si>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</si>
  <si>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</si>
  <si>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</si>
  <si>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</si>
  <si>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</si>
  <si>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</si>
  <si>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</si>
  <si>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</si>
  <si>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</si>
  <si>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</si>
  <si>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</si>
  <si>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</si>
  <si>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</si>
  <si>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</si>
  <si>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</si>
  <si>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</si>
  <si>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</si>
  <si>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</si>
  <si>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</si>
  <si>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</si>
  <si>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</si>
  <si>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</si>
  <si>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</si>
  <si>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</si>
  <si>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</si>
  <si>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</si>
  <si>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</si>
  <si>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</si>
  <si>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</si>
  <si>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</si>
  <si>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</si>
  <si>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</si>
  <si>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</si>
  <si>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</si>
  <si>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</si>
  <si>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</si>
  <si>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</si>
  <si>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</si>
  <si>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</si>
  <si>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</si>
  <si>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</si>
  <si>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</si>
  <si>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</si>
  <si>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</si>
  <si>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</si>
  <si>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</si>
  <si>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</si>
  <si>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</si>
  <si>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</si>
  <si>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</si>
  <si>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</si>
  <si>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</si>
  <si>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</si>
  <si>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</si>
  <si>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</si>
  <si>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</si>
  <si>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</si>
  <si>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</si>
  <si>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</si>
  <si>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</si>
  <si>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</si>
  <si>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</si>
  <si>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</si>
  <si>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</si>
  <si>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</si>
  <si>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</si>
  <si>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</si>
  <si>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</si>
  <si>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</si>
  <si>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</si>
  <si>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</si>
  <si>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</si>
  <si>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</si>
  <si>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</si>
  <si>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</si>
  <si>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</si>
  <si>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</si>
  <si>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</si>
  <si>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</si>
  <si>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</si>
  <si>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</si>
  <si>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</si>
  <si>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</si>
  <si>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</si>
  <si>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</si>
  <si>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</si>
  <si>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</si>
  <si>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</si>
  <si>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</si>
  <si>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</si>
  <si>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</si>
  <si>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</si>
  <si>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</si>
  <si>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</si>
  <si>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</si>
  <si>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</si>
  <si>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</si>
  <si>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</si>
  <si>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</si>
  <si>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</si>
  <si>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</si>
  <si>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</si>
  <si>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</si>
  <si>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</si>
  <si>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</si>
  <si>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</si>
  <si>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</si>
  <si>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</si>
  <si>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</si>
  <si>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</si>
  <si>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</si>
  <si>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</si>
  <si>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</si>
  <si>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</si>
  <si>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</si>
  <si>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</si>
  <si>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</si>
  <si>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</si>
  <si>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</si>
  <si>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</si>
  <si>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</si>
  <si>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</si>
  <si>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</si>
  <si>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</si>
  <si>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</si>
  <si>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</si>
  <si>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</si>
  <si>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</si>
  <si>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</si>
  <si>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</si>
  <si>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</si>
  <si>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</si>
  <si>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</si>
  <si>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</si>
  <si>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</si>
  <si>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</si>
  <si>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</si>
  <si>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</si>
  <si>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</si>
  <si>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</si>
  <si>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</si>
  <si>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</si>
  <si>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</si>
  <si>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</si>
  <si>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</si>
  <si>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</si>
  <si>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</si>
  <si>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</si>
  <si>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</si>
  <si>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</si>
  <si>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</si>
  <si>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</si>
  <si>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</si>
  <si>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</si>
  <si>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</si>
  <si>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</si>
  <si>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</si>
  <si>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</si>
  <si>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</si>
  <si>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</si>
  <si>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</si>
  <si>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</si>
  <si>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</si>
  <si>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</si>
  <si>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</si>
  <si>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</si>
  <si>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</si>
  <si>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</si>
  <si>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</si>
  <si>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</si>
  <si>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</si>
  <si>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</si>
  <si>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</si>
  <si>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</si>
  <si>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</si>
  <si>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</si>
  <si>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</si>
  <si>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</si>
  <si>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</si>
  <si>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</si>
  <si>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</si>
  <si>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</si>
  <si>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</si>
  <si>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</si>
  <si>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</si>
  <si>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</si>
  <si>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</si>
  <si>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</si>
  <si>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</si>
  <si>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</si>
  <si>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</si>
  <si>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</si>
  <si>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</si>
  <si>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</si>
  <si>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</si>
  <si>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</si>
  <si>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</si>
  <si>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</si>
  <si>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</si>
  <si>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</si>
  <si>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</si>
  <si>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</si>
  <si>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</si>
  <si>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</si>
  <si>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</si>
  <si>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</si>
  <si>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</si>
  <si>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</si>
  <si>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</si>
  <si>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</si>
  <si>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</si>
  <si>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</si>
  <si>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</si>
  <si>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</si>
  <si>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</si>
  <si>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</si>
  <si>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</si>
  <si>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</si>
  <si>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</si>
  <si>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</si>
  <si>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</si>
  <si>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</si>
  <si>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</si>
  <si>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</si>
  <si>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</si>
  <si>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</si>
  <si>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</si>
  <si>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</si>
  <si>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</si>
  <si>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</si>
  <si>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</si>
  <si>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</si>
  <si>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</si>
  <si>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</si>
  <si>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</si>
  <si>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</si>
  <si>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</si>
  <si>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</si>
  <si>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</si>
  <si>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</si>
  <si>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</si>
  <si>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</si>
  <si>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</si>
  <si>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</si>
  <si>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</si>
  <si>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</si>
  <si>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</si>
  <si>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</si>
  <si>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</si>
  <si>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</si>
  <si>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</si>
  <si>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</si>
  <si>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</si>
  <si>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</si>
  <si>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</si>
  <si>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</si>
  <si>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</si>
  <si>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</si>
  <si>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</si>
  <si>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</si>
  <si>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</si>
  <si>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</si>
  <si>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</si>
  <si>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</si>
  <si>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</si>
  <si>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</si>
  <si>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</si>
  <si>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</si>
  <si>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</si>
  <si>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</si>
  <si>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</si>
  <si>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</si>
  <si>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</si>
  <si>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</si>
  <si>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</si>
  <si>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</si>
  <si>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</si>
  <si>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</si>
  <si>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</si>
  <si>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</si>
  <si>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</si>
  <si>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</si>
  <si>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</si>
  <si>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</si>
  <si>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</si>
  <si>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</si>
  <si>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</si>
  <si>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</si>
  <si>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</si>
  <si>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</si>
  <si>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</si>
  <si>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</si>
  <si>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</si>
  <si>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</si>
  <si>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</si>
  <si>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</si>
  <si>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</si>
  <si>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</si>
  <si>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</si>
  <si>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</si>
  <si>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</si>
  <si>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</si>
  <si>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</si>
  <si>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</si>
  <si>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</si>
  <si>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</si>
  <si>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</si>
  <si>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</si>
  <si>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</si>
  <si>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</si>
  <si>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</si>
  <si>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</si>
  <si>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</si>
  <si>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</si>
  <si>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</si>
  <si>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</si>
  <si>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</si>
  <si>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</si>
  <si>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</si>
  <si>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</si>
  <si>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</si>
  <si>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</si>
  <si>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</si>
  <si>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</si>
  <si>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</si>
  <si>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</si>
  <si>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</si>
  <si>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</si>
  <si>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</si>
  <si>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</si>
  <si>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</si>
  <si>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</si>
  <si>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</si>
  <si>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</si>
  <si>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</si>
  <si>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</si>
  <si>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</si>
  <si>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</si>
  <si>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</si>
  <si>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</si>
  <si>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</si>
  <si>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</si>
  <si>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</si>
  <si>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</si>
  <si>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</si>
  <si>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</si>
  <si>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</si>
  <si>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</si>
  <si>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</si>
  <si>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</si>
  <si>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</si>
  <si>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</si>
  <si>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</si>
  <si>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</si>
  <si>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</si>
  <si>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</si>
  <si>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</si>
  <si>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</si>
  <si>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</si>
  <si>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</si>
  <si>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</si>
  <si>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</si>
  <si>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</si>
  <si>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</si>
  <si>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</si>
  <si>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</si>
  <si>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</si>
  <si>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</si>
  <si>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</si>
  <si>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</si>
  <si>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</si>
  <si>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</si>
  <si>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</si>
  <si>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</si>
  <si>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</si>
  <si>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</si>
  <si>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</si>
  <si>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</si>
  <si>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</si>
  <si>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</si>
  <si>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</si>
  <si>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</si>
  <si>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</si>
  <si>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</si>
  <si>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</si>
  <si>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</si>
  <si>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</si>
  <si>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</si>
  <si>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</si>
  <si>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</si>
  <si>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</si>
  <si>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</si>
  <si>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</si>
  <si>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</si>
  <si>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</si>
  <si>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</si>
  <si>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</si>
  <si>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</si>
  <si>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</si>
  <si>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</si>
  <si>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</si>
  <si>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</si>
  <si>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</si>
  <si>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</si>
  <si>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</si>
  <si>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</si>
  <si>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</si>
  <si>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</si>
  <si>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</si>
  <si>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</si>
  <si>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</si>
  <si>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</si>
  <si>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</si>
  <si>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</si>
  <si>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</si>
  <si>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</si>
  <si>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</si>
  <si>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</si>
  <si>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</si>
  <si>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</si>
  <si>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</si>
  <si>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</si>
  <si>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</si>
  <si>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</si>
  <si>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</si>
  <si>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</si>
  <si>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</si>
  <si>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</si>
  <si>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</si>
  <si>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</si>
  <si>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</si>
  <si>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</si>
  <si>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</si>
  <si>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</si>
  <si>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</si>
  <si>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</si>
  <si>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</si>
  <si>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</si>
  <si>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</si>
  <si>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</si>
  <si>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</si>
  <si>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</si>
  <si>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</si>
  <si>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</si>
  <si>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</si>
  <si>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</si>
  <si>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</si>
  <si>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</si>
  <si>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</si>
  <si>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</si>
  <si>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</si>
  <si>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</si>
  <si>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</si>
  <si>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</si>
  <si>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</si>
  <si>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</si>
  <si>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</si>
  <si>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</si>
  <si>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</si>
  <si>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</si>
  <si>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</si>
  <si>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</si>
  <si>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</si>
  <si>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</si>
  <si>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</si>
  <si>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</si>
  <si>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</si>
  <si>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</si>
  <si>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</si>
  <si>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</si>
  <si>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</si>
  <si>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</si>
  <si>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</si>
  <si>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</si>
  <si>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</si>
  <si>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</si>
  <si>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</si>
  <si>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</si>
  <si>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</si>
  <si>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</si>
  <si>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</si>
  <si>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</si>
  <si>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</si>
  <si>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</si>
  <si>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</si>
  <si>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</si>
  <si>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</si>
  <si>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</si>
  <si>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</si>
  <si>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</si>
  <si>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</si>
  <si>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</si>
  <si>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</si>
  <si>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</si>
  <si>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</si>
  <si>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</si>
  <si>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</si>
  <si>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</si>
  <si>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</si>
  <si>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</si>
  <si>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</si>
  <si>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</si>
  <si>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</si>
  <si>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</si>
  <si>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</si>
  <si>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</si>
  <si>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</si>
  <si>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</si>
  <si>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</si>
  <si>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</si>
  <si>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</si>
  <si>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</si>
  <si>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</si>
  <si>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</si>
  <si>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</si>
  <si>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</si>
  <si>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</si>
  <si>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</si>
  <si>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</si>
  <si>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</si>
  <si>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</si>
  <si>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</si>
  <si>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</si>
  <si>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</si>
  <si>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</si>
  <si>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</si>
  <si>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</si>
  <si>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</si>
  <si>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</si>
  <si>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</si>
  <si>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</si>
  <si>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</si>
  <si>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</si>
  <si>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</si>
  <si>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</si>
  <si>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</si>
  <si>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</si>
  <si>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</si>
  <si>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</si>
  <si>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</si>
  <si>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</si>
  <si>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</si>
  <si>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</si>
  <si>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</si>
  <si>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</si>
  <si>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</si>
  <si>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</si>
  <si>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</si>
  <si>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</si>
  <si>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</si>
  <si>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</si>
  <si>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</si>
  <si>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</si>
  <si>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</si>
  <si>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</si>
  <si>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</si>
  <si>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</si>
  <si>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</si>
  <si>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</si>
  <si>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</si>
  <si>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</si>
  <si>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</si>
  <si>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</si>
  <si>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</si>
  <si>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</si>
  <si>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</si>
  <si>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</si>
  <si>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</si>
  <si>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</si>
  <si>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</si>
  <si>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</si>
  <si>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</si>
  <si>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</si>
  <si>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</si>
  <si>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</si>
  <si>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</si>
  <si>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</si>
  <si>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</si>
  <si>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</si>
  <si>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</si>
  <si>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</si>
  <si>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</si>
  <si>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</si>
  <si>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</si>
  <si>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</si>
  <si>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</si>
  <si>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</si>
  <si>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</si>
  <si>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</si>
  <si>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</si>
  <si>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</si>
  <si>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</si>
  <si>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</si>
  <si>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</si>
  <si>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</si>
  <si>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</si>
  <si>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</si>
  <si>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</si>
  <si>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</si>
  <si>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</si>
  <si>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</si>
  <si>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</si>
  <si>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</si>
  <si>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</si>
  <si>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</si>
  <si>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</si>
  <si>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</si>
  <si>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</si>
  <si>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</si>
  <si>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</si>
  <si>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</si>
  <si>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</si>
  <si>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</si>
  <si>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</si>
  <si>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</si>
  <si>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</si>
  <si>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</si>
  <si>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</si>
  <si>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</si>
  <si>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</si>
  <si>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</si>
  <si>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</si>
  <si>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</si>
  <si>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</si>
  <si>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</si>
  <si>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</si>
  <si>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</si>
  <si>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</si>
  <si>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</si>
  <si>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</si>
  <si>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</si>
  <si>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</si>
  <si>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</si>
  <si>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</si>
  <si>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</si>
  <si>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</si>
  <si>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</si>
  <si>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</si>
  <si>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</si>
  <si>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</si>
  <si>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</si>
  <si>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</si>
  <si>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</si>
  <si>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</si>
  <si>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</si>
  <si>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</si>
  <si>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</si>
  <si>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</si>
  <si>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</si>
  <si>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</si>
  <si>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</si>
  <si>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</si>
  <si>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</si>
  <si>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</si>
  <si>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</si>
  <si>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</si>
  <si>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</si>
  <si>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</si>
  <si>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</si>
  <si>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</si>
  <si>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</si>
  <si>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</si>
  <si>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</si>
  <si>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</si>
  <si>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</si>
  <si>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</si>
  <si>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</si>
  <si>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</si>
  <si>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</si>
  <si>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</si>
  <si>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</si>
  <si>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</si>
  <si>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</si>
  <si>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</si>
  <si>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</si>
  <si>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</si>
  <si>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</si>
  <si>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</si>
  <si>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</si>
  <si>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</si>
  <si>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</si>
  <si>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</si>
  <si>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</si>
  <si>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</si>
  <si>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</si>
  <si>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</si>
  <si>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</si>
  <si>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</si>
  <si>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</si>
  <si>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</si>
  <si>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</si>
  <si>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</si>
  <si>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</si>
  <si>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</si>
  <si>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</si>
  <si>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</si>
  <si>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</si>
  <si>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</si>
  <si>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</si>
  <si>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</si>
  <si>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</si>
  <si>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</si>
  <si>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</si>
  <si>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</si>
  <si>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</si>
  <si>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</si>
  <si>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</si>
  <si>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</si>
  <si>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</si>
  <si>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</si>
  <si>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</si>
  <si>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</si>
  <si>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</si>
  <si>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</si>
  <si>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</si>
  <si>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</si>
  <si>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</si>
  <si>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</si>
  <si>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</si>
  <si>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</si>
  <si>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</si>
  <si>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</si>
  <si>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</si>
  <si>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</si>
  <si>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</si>
  <si>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</si>
  <si>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</si>
  <si>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</si>
  <si>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</si>
  <si>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</si>
  <si>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</si>
  <si>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</si>
  <si>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</si>
  <si>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</si>
  <si>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</si>
  <si>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</si>
  <si>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</si>
  <si>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</si>
  <si>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</si>
  <si>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</si>
  <si>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</si>
  <si>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</si>
  <si>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</si>
  <si>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</si>
  <si>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</si>
  <si>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</si>
  <si>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</si>
  <si>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</si>
  <si>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</si>
  <si>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</si>
  <si>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</si>
  <si>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</si>
  <si>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</si>
  <si>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</si>
  <si>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</si>
  <si>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</si>
  <si>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</si>
  <si>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</si>
  <si>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</si>
  <si>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</si>
  <si>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</si>
  <si>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</si>
  <si>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</si>
  <si>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</si>
  <si>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</si>
  <si>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</si>
  <si>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</si>
  <si>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</si>
  <si>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</si>
  <si>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</si>
  <si>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</si>
  <si>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</si>
  <si>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</si>
  <si>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</si>
  <si>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</si>
  <si>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</si>
  <si>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</si>
  <si>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</si>
  <si>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</si>
  <si>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</si>
  <si>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</si>
  <si>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</si>
  <si>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</si>
  <si>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</si>
  <si>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</si>
  <si>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</si>
  <si>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</si>
  <si>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</si>
  <si>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</si>
  <si>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</si>
  <si>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</si>
  <si>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</si>
  <si>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</si>
  <si>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</si>
  <si>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</si>
  <si>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</si>
  <si>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</si>
  <si>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</si>
  <si>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</si>
  <si>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</si>
  <si>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</si>
  <si>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</si>
  <si>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</si>
  <si>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</si>
  <si>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</si>
  <si>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</si>
  <si>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</si>
  <si>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</si>
  <si>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</si>
  <si>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</si>
  <si>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</si>
  <si>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</si>
  <si>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</si>
  <si>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</si>
  <si>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</si>
  <si>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</si>
  <si>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</si>
  <si>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</si>
  <si>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</si>
  <si>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</si>
  <si>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</si>
  <si>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</si>
  <si>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</si>
  <si>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</si>
  <si>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</si>
  <si>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</si>
  <si>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</si>
  <si>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</si>
  <si>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</si>
  <si>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</si>
  <si>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</si>
  <si>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</si>
  <si>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</si>
  <si>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</si>
  <si>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</si>
  <si>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</si>
  <si>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</si>
  <si>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</si>
  <si>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</si>
  <si>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</si>
  <si>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</si>
  <si>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</si>
  <si>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</si>
  <si>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</si>
  <si>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</si>
  <si>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</si>
  <si>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</si>
  <si>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</si>
  <si>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</si>
  <si>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</si>
  <si>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</si>
  <si>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</si>
  <si>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</si>
  <si>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</si>
  <si>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</si>
  <si>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</si>
  <si>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</si>
  <si>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</si>
  <si>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</si>
  <si>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</si>
  <si>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</si>
  <si>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</si>
  <si>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</si>
  <si>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</si>
  <si>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</si>
  <si>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</si>
  <si>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</si>
  <si>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</si>
  <si>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</si>
  <si>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</si>
  <si>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</si>
  <si>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</si>
  <si>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</si>
  <si>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</si>
  <si>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</si>
  <si>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</si>
  <si>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</si>
  <si>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</si>
  <si>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</si>
  <si>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</si>
  <si>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</si>
  <si>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</si>
  <si>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</si>
  <si>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</si>
  <si>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</si>
  <si>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</si>
  <si>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</si>
  <si>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</si>
  <si>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</si>
  <si>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</si>
  <si>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</si>
  <si>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</si>
  <si>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</si>
  <si>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</si>
  <si>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</si>
  <si>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</si>
  <si>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</si>
  <si>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</si>
  <si>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</si>
  <si>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</si>
  <si>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</si>
  <si>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</si>
  <si>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</si>
  <si>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</si>
  <si>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</si>
  <si>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</si>
  <si>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</si>
  <si>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</si>
  <si>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</si>
  <si>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</si>
  <si>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</si>
  <si>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</si>
  <si>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</si>
  <si>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</si>
  <si>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</si>
  <si>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</si>
  <si>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</si>
  <si>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</si>
  <si>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</si>
  <si>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</si>
  <si>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</si>
  <si>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</si>
  <si>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</si>
  <si>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</si>
  <si>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</si>
  <si>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</si>
  <si>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</si>
  <si>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</si>
  <si>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</si>
  <si>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</si>
  <si>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</si>
  <si>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</si>
  <si>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</si>
  <si>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</si>
  <si>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</si>
  <si>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</si>
  <si>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</si>
  <si>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</si>
  <si>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</si>
  <si>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</si>
  <si>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</si>
  <si>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</si>
  <si>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</si>
  <si>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</si>
  <si>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</si>
  <si>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</si>
  <si>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</si>
  <si>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</si>
  <si>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</si>
  <si>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</si>
  <si>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</si>
  <si>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</si>
  <si>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</si>
  <si>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</si>
  <si>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</si>
  <si>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</si>
  <si>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</si>
  <si>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</si>
  <si>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</si>
  <si>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</si>
  <si>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</si>
  <si>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</si>
  <si>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</si>
  <si>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</si>
  <si>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</si>
  <si>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</si>
  <si>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</si>
  <si>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</si>
  <si>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</si>
  <si>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</si>
  <si>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</si>
  <si>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</si>
  <si>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</si>
  <si>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</si>
  <si>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</si>
  <si>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</si>
  <si>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</si>
  <si>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</si>
  <si>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</si>
  <si>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</si>
  <si>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</si>
  <si>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</si>
  <si>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</si>
  <si>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</si>
  <si>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</si>
  <si>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</si>
  <si>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</si>
  <si>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</si>
  <si>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</si>
  <si>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</si>
  <si>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</si>
  <si>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</si>
  <si>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</si>
  <si>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</si>
  <si>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</si>
  <si>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</si>
  <si>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</si>
  <si>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</si>
  <si>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</si>
  <si>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</si>
  <si>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</si>
  <si>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</si>
  <si>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</si>
  <si>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</si>
  <si>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</si>
  <si>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</si>
  <si>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</si>
  <si>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</si>
  <si>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</si>
  <si>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</si>
  <si>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</si>
  <si>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</si>
  <si>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</si>
  <si>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</si>
  <si>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</si>
  <si>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</si>
  <si>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</si>
  <si>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</si>
  <si>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</si>
  <si>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</si>
  <si>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</si>
  <si>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</si>
  <si>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</si>
  <si>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</si>
  <si>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</si>
  <si>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</si>
  <si>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</si>
  <si>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</si>
  <si>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</si>
  <si>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</si>
  <si>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</si>
  <si>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</si>
  <si>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</si>
  <si>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</si>
  <si>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</si>
  <si>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</si>
  <si>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</si>
  <si>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</si>
  <si>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</si>
  <si>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</si>
  <si>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</si>
  <si>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</si>
  <si>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</si>
  <si>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</si>
  <si>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</si>
  <si>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</si>
  <si>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</si>
  <si>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</si>
  <si>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</si>
  <si>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</si>
  <si>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</si>
  <si>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</si>
  <si>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</si>
  <si>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</si>
  <si>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</si>
  <si>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</si>
  <si>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</si>
  <si>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</si>
  <si>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</si>
  <si>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</si>
  <si>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</si>
  <si>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</si>
  <si>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</si>
  <si>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</si>
  <si>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</si>
  <si>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</si>
  <si>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</si>
  <si>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</si>
  <si>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</si>
  <si>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</si>
  <si>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</si>
  <si>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</si>
  <si>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</si>
  <si>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</si>
  <si>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</si>
  <si>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</si>
  <si>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</si>
  <si>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</si>
  <si>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</si>
  <si>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</si>
  <si>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</si>
  <si>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</si>
  <si>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</si>
  <si>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</si>
  <si>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</si>
  <si>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</si>
  <si>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</si>
  <si>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</si>
  <si>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</si>
  <si>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</si>
  <si>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</si>
  <si>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</si>
  <si>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</si>
  <si>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</si>
  <si>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</si>
  <si>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</si>
  <si>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</si>
  <si>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</si>
  <si>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</si>
  <si>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</si>
  <si>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</si>
  <si>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</si>
  <si>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</si>
  <si>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</si>
  <si>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</si>
  <si>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</si>
  <si>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</si>
  <si>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</si>
  <si>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</si>
  <si>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</si>
  <si>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</si>
  <si>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</si>
  <si>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</si>
  <si>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</si>
  <si>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</si>
  <si>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</si>
  <si>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</si>
  <si>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</si>
  <si>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</si>
  <si>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</si>
  <si>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</si>
  <si>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</si>
  <si>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</si>
  <si>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</si>
  <si>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</si>
  <si>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</si>
  <si>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</si>
  <si>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</si>
  <si>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</si>
  <si>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</si>
  <si>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</si>
  <si>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</si>
  <si>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</si>
  <si>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</si>
  <si>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</si>
  <si>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</si>
  <si>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</si>
  <si>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</si>
  <si>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</si>
  <si>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</si>
  <si>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</si>
  <si>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</si>
  <si>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</si>
  <si>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</si>
  <si>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</si>
  <si>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</si>
  <si>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</si>
  <si>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</si>
  <si>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</si>
  <si>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</si>
  <si>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</si>
  <si>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</si>
  <si>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</si>
  <si>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</si>
  <si>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</si>
  <si>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</si>
  <si>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</si>
  <si>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</si>
  <si>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</si>
  <si>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</si>
  <si>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</si>
  <si>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</si>
  <si>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</si>
  <si>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</si>
  <si>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</si>
  <si>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</si>
  <si>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</si>
  <si>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</si>
  <si>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</si>
  <si>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</si>
  <si>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</si>
  <si>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</si>
  <si>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</si>
  <si>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</si>
  <si>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</si>
  <si>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</si>
  <si>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</si>
  <si>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</si>
  <si>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</si>
  <si>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</si>
  <si>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</si>
  <si>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</si>
  <si>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</si>
  <si>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</si>
  <si>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</si>
  <si>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</si>
  <si>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</si>
  <si>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</si>
  <si>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</si>
  <si>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</si>
  <si>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</si>
  <si>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</si>
  <si>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</si>
  <si>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</si>
  <si>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</si>
  <si>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</si>
  <si>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</si>
  <si>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</si>
  <si>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</si>
  <si>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</si>
  <si>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</si>
  <si>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</si>
  <si>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</si>
  <si>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</si>
  <si>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</si>
  <si>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</si>
  <si>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</si>
  <si>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</si>
  <si>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</si>
  <si>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</si>
  <si>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</si>
  <si>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</si>
  <si>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</si>
  <si>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</si>
  <si>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</si>
  <si>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</si>
  <si>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</si>
  <si>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</si>
  <si>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</si>
  <si>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</si>
  <si>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</si>
  <si>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</si>
  <si>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</si>
  <si>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</si>
  <si>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</si>
  <si>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</si>
  <si>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</si>
  <si>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</si>
  <si>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</si>
  <si>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</si>
  <si>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</si>
  <si>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</si>
  <si>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</si>
  <si>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</si>
  <si>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</si>
  <si>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</si>
  <si>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</si>
  <si>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</si>
  <si>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</si>
  <si>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</si>
  <si>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</si>
  <si>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</si>
  <si>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</si>
  <si>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</si>
  <si>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</si>
  <si>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</si>
  <si>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</si>
  <si>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</si>
  <si>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</si>
  <si>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</si>
  <si>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</si>
  <si>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</si>
  <si>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</si>
  <si>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</si>
  <si>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</si>
  <si>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</si>
  <si>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</si>
  <si>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</si>
  <si>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</si>
  <si>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</si>
  <si>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</si>
  <si>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</si>
  <si>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</si>
  <si>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</si>
  <si>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</si>
  <si>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</si>
  <si>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</si>
  <si>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</si>
  <si>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</si>
  <si>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</si>
  <si>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</si>
  <si>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</si>
  <si>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</si>
  <si>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</si>
  <si>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</si>
  <si>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</si>
  <si>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</si>
  <si>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</si>
  <si>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</si>
  <si>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</si>
  <si>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</si>
  <si>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</si>
  <si>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</si>
  <si>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</si>
  <si>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</si>
  <si>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</si>
  <si>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</si>
  <si>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</si>
  <si>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</si>
  <si>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</si>
  <si>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</si>
  <si>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</si>
  <si>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</si>
  <si>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</si>
  <si>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</si>
  <si>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</si>
  <si>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</si>
  <si>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</si>
  <si>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</si>
  <si>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</si>
  <si>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</si>
  <si>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</si>
  <si>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</si>
  <si>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</si>
  <si>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</si>
  <si>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</si>
  <si>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</si>
  <si>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</si>
  <si>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</si>
  <si>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</si>
  <si>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</si>
  <si>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</si>
  <si>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</si>
  <si>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</si>
  <si>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</si>
  <si>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</si>
  <si>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</si>
  <si>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</si>
  <si>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</si>
  <si>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</si>
  <si>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</si>
  <si>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</si>
  <si>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</si>
  <si>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</si>
  <si>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</si>
  <si>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</si>
  <si>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</si>
  <si>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</si>
  <si>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</si>
  <si>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</si>
  <si>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</si>
  <si>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</si>
  <si>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</si>
  <si>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</si>
  <si>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</si>
  <si>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</si>
  <si>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</si>
  <si>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</si>
  <si>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</si>
  <si>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</si>
  <si>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</si>
  <si>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</si>
  <si>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</si>
  <si>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</si>
  <si>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</si>
  <si>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</si>
  <si>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</si>
  <si>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</si>
  <si>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</si>
  <si>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</si>
  <si>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</si>
  <si>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</si>
  <si>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</si>
  <si>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</si>
  <si>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</si>
  <si>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</si>
  <si>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</si>
  <si>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</si>
  <si>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</si>
  <si>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</si>
  <si>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</si>
  <si>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</si>
  <si>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</si>
  <si>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</si>
  <si>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</si>
  <si>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</si>
  <si>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</si>
  <si>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</si>
  <si>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</si>
  <si>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</si>
  <si>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</si>
  <si>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</si>
  <si>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</si>
  <si>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</si>
  <si>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</si>
  <si>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</si>
  <si>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</si>
  <si>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</si>
  <si>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</si>
  <si>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</si>
  <si>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</si>
  <si>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</si>
  <si>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</si>
  <si>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</si>
  <si>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</si>
  <si>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</si>
  <si>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</si>
  <si>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</si>
  <si>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</si>
  <si>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</si>
  <si>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</si>
  <si>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</si>
  <si>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</si>
  <si>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</si>
  <si>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</si>
  <si>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</si>
  <si>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</si>
  <si>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</si>
  <si>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</si>
  <si>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</si>
  <si>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</si>
  <si>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</si>
  <si>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</si>
  <si>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</si>
  <si>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</si>
  <si>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</si>
  <si>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</si>
  <si>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</si>
  <si>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</si>
  <si>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</si>
  <si>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</si>
  <si>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</si>
  <si>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</si>
  <si>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</si>
  <si>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</si>
  <si>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</si>
  <si>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</si>
  <si>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</si>
  <si>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</si>
  <si>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</si>
  <si>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</si>
  <si>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</si>
  <si>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</si>
  <si>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</si>
  <si>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</si>
  <si>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</si>
  <si>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</si>
  <si>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</si>
  <si>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</si>
  <si>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</si>
  <si>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</si>
  <si>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</si>
  <si>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</si>
  <si>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</si>
  <si>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</si>
  <si>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</si>
  <si>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</si>
  <si>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</si>
  <si>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</si>
  <si>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</si>
  <si>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</si>
  <si>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</si>
  <si>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</si>
  <si>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</si>
  <si>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</si>
  <si>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</si>
  <si>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</si>
  <si>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</si>
  <si>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</si>
  <si>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</si>
  <si>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</si>
  <si>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</si>
  <si>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</si>
  <si>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</si>
  <si>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</si>
  <si>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</si>
  <si>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</si>
  <si>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</si>
  <si>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</si>
  <si>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</si>
  <si>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</si>
  <si>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</si>
  <si>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</si>
  <si>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</si>
  <si>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</si>
  <si>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</si>
  <si>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</si>
  <si>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</si>
  <si>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</si>
  <si>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</si>
  <si>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</si>
  <si>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</si>
  <si>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</si>
  <si>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</si>
  <si>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</si>
  <si>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</si>
  <si>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</si>
  <si>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</si>
  <si>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</si>
  <si>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</si>
  <si>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</si>
  <si>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</si>
  <si>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</si>
  <si>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</si>
  <si>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</si>
  <si>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</si>
  <si>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</si>
  <si>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</si>
  <si>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</si>
  <si>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</si>
  <si>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</si>
  <si>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</si>
  <si>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</si>
  <si>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</si>
  <si>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</si>
  <si>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</si>
  <si>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</si>
  <si>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</si>
  <si>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</si>
  <si>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</si>
  <si>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</si>
  <si>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</si>
  <si>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</si>
  <si>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</si>
  <si>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</si>
  <si>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</si>
  <si>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</si>
  <si>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</si>
  <si>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</si>
  <si>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</si>
  <si>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</si>
  <si>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</si>
  <si>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</si>
  <si>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</si>
  <si>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</si>
  <si>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</si>
  <si>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</si>
  <si>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</si>
  <si>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</si>
  <si>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</si>
  <si>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</si>
  <si>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</si>
  <si>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</si>
  <si>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</si>
  <si>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</si>
  <si>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</si>
  <si>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</si>
  <si>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</si>
  <si>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</si>
  <si>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</si>
  <si>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</si>
  <si>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</si>
  <si>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</si>
  <si>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</si>
  <si>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</si>
  <si>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</si>
  <si>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</si>
  <si>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</si>
  <si>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</si>
  <si>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</si>
  <si>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</si>
  <si>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</si>
  <si>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</si>
  <si>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</si>
  <si>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</si>
  <si>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</si>
  <si>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</si>
  <si>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</si>
  <si>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</si>
  <si>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</si>
  <si>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</si>
  <si>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</si>
  <si>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</si>
  <si>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</si>
  <si>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</si>
  <si>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</si>
  <si>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</si>
  <si>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</si>
  <si>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</si>
  <si>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</si>
  <si>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</si>
  <si>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</si>
  <si>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</si>
  <si>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</si>
  <si>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</si>
  <si>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</si>
  <si>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</si>
  <si>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</si>
  <si>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</si>
  <si>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</si>
  <si>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</si>
  <si>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</si>
  <si>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</si>
  <si>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</si>
  <si>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</si>
  <si>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</si>
  <si>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</si>
  <si>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</si>
  <si>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</si>
  <si>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</si>
  <si>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</si>
  <si>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</si>
  <si>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</si>
  <si>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</si>
  <si>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</si>
  <si>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</si>
  <si>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</si>
  <si>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</si>
  <si>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</si>
  <si>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</si>
  <si>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</si>
  <si>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</si>
  <si>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</si>
  <si>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</si>
  <si>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</si>
  <si>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</si>
  <si>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</si>
  <si>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</si>
  <si>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</si>
  <si>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</si>
  <si>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</si>
  <si>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</si>
  <si>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</si>
  <si>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</si>
  <si>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</si>
  <si>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</si>
  <si>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</si>
  <si>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</si>
  <si>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</si>
  <si>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</si>
  <si>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</si>
  <si>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</si>
  <si>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</si>
  <si>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</si>
  <si>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</si>
  <si>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</si>
  <si>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</si>
  <si>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</si>
  <si>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</si>
  <si>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</si>
  <si>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</si>
  <si>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</si>
  <si>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</si>
  <si>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</si>
  <si>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</si>
  <si>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</si>
  <si>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</si>
  <si>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</si>
  <si>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</si>
  <si>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</si>
  <si>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</si>
  <si>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</si>
  <si>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</si>
  <si>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</si>
  <si>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</si>
  <si>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</si>
  <si>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</si>
  <si>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</si>
  <si>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</si>
  <si>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</si>
  <si>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</si>
  <si>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</si>
  <si>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</si>
  <si>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</si>
  <si>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</si>
  <si>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</si>
  <si>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</si>
  <si>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</si>
  <si>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</si>
  <si>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</si>
  <si>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</si>
  <si>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</si>
  <si>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</si>
  <si>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</si>
  <si>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</si>
  <si>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</si>
  <si>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</si>
  <si>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</si>
  <si>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</si>
  <si>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</si>
  <si>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</si>
  <si>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</si>
  <si>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</si>
  <si>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</si>
  <si>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</si>
  <si>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</si>
  <si>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</si>
  <si>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</si>
  <si>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</si>
  <si>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</si>
  <si>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</si>
  <si>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</si>
  <si>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</si>
  <si>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</si>
  <si>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</si>
  <si>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</si>
  <si>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</si>
  <si>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</si>
  <si>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</si>
  <si>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</si>
  <si>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</si>
  <si>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</si>
  <si>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</si>
  <si>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</si>
  <si>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</si>
  <si>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</si>
  <si>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</si>
  <si>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</si>
  <si>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</si>
  <si>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</si>
  <si>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</si>
  <si>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</si>
  <si>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</si>
  <si>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</si>
  <si>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</si>
  <si>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</si>
  <si>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</si>
  <si>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</si>
  <si>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</si>
  <si>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</si>
  <si>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</si>
  <si>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</si>
  <si>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</si>
  <si>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</si>
  <si>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</si>
  <si>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</si>
  <si>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</si>
  <si>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</si>
  <si>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</si>
  <si>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</si>
  <si>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</si>
  <si>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</si>
  <si>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</si>
  <si>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</si>
  <si>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</si>
  <si>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</si>
  <si>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</si>
  <si>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</si>
  <si>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</si>
  <si>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</si>
  <si>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</si>
  <si>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</si>
  <si>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</si>
  <si>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</si>
  <si>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</si>
  <si>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</si>
  <si>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</si>
  <si>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</si>
  <si>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</si>
  <si>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</si>
  <si>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</si>
  <si>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</si>
  <si>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</si>
  <si>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</si>
  <si>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</si>
  <si>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</si>
  <si>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</si>
  <si>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</si>
  <si>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</si>
  <si>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</si>
  <si>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</si>
  <si>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</si>
  <si>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</si>
  <si>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</si>
  <si>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</si>
  <si>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</si>
  <si>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</si>
  <si>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</si>
  <si>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</si>
  <si>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</si>
  <si>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</si>
  <si>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</si>
  <si>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</si>
  <si>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</si>
  <si>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</si>
  <si>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</si>
  <si>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</si>
  <si>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</si>
  <si>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</si>
  <si>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</si>
  <si>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</si>
  <si>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</si>
  <si>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</si>
  <si>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</si>
  <si>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</si>
  <si>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</si>
  <si>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</si>
  <si>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</si>
  <si>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</si>
  <si>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</si>
  <si>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</si>
  <si>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</si>
  <si>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</si>
  <si>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</si>
  <si>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</si>
  <si>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</si>
  <si>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</si>
  <si>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</si>
  <si>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</si>
  <si>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</si>
  <si>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</si>
  <si>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</si>
  <si>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</si>
  <si>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</si>
  <si>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</si>
  <si>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</si>
  <si>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</si>
  <si>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</si>
  <si>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</si>
  <si>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</si>
  <si>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</si>
  <si>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</si>
  <si>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</si>
  <si>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</si>
  <si>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</si>
  <si>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</si>
  <si>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</si>
  <si>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</si>
  <si>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</si>
  <si>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</si>
  <si>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</si>
  <si>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</si>
  <si>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</si>
  <si>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</si>
  <si>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</si>
  <si>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</si>
  <si>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</si>
  <si>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</si>
  <si>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</si>
  <si>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</si>
  <si>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</si>
  <si>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</si>
  <si>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</si>
  <si>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</si>
  <si>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</si>
  <si>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</si>
  <si>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</si>
  <si>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</si>
  <si>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</si>
  <si>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</si>
  <si>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</si>
  <si>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</si>
  <si>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</si>
  <si>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</si>
  <si>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</si>
  <si>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</si>
  <si>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</si>
  <si>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</si>
  <si>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</si>
  <si>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</si>
  <si>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</si>
  <si>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</si>
  <si>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</si>
  <si>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</si>
  <si>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</si>
  <si>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</si>
  <si>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</si>
  <si>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</si>
  <si>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</si>
  <si>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</si>
  <si>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</si>
  <si>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</si>
  <si>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</si>
  <si>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</si>
  <si>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</si>
  <si>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</si>
  <si>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</si>
  <si>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</si>
  <si>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</si>
  <si>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</si>
  <si>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</si>
  <si>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</si>
  <si>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</si>
  <si>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</si>
  <si>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</si>
  <si>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</si>
  <si>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</si>
  <si>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</si>
  <si>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</si>
  <si>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</si>
  <si>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</si>
  <si>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</si>
  <si>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</si>
  <si>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</si>
  <si>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</si>
  <si>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</si>
  <si>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</si>
  <si>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</si>
  <si>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</si>
  <si>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</si>
  <si>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</si>
  <si>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</si>
  <si>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</si>
  <si>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</si>
  <si>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</si>
  <si>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</si>
  <si>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</si>
  <si>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</si>
  <si>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</si>
  <si>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</si>
  <si>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</si>
  <si>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</si>
  <si>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</si>
  <si>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</si>
  <si>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</si>
  <si>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</si>
  <si>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</si>
  <si>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</si>
  <si>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</si>
  <si>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</si>
  <si>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</si>
  <si>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</si>
  <si>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</si>
  <si>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</si>
  <si>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</si>
  <si>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</si>
  <si>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</si>
  <si>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</si>
  <si>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</si>
  <si>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</si>
  <si>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</si>
  <si>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</si>
  <si>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</si>
  <si>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</si>
  <si>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</si>
  <si>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</si>
  <si>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</si>
  <si>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</si>
  <si>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</si>
  <si>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</si>
  <si>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</si>
  <si>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</si>
  <si>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</si>
  <si>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</si>
  <si>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</si>
  <si>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</si>
  <si>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</si>
  <si>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</si>
  <si>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</si>
  <si>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</si>
  <si>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</si>
  <si>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</si>
  <si>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</si>
  <si>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</si>
  <si>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</si>
  <si>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</si>
  <si>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</si>
  <si>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</si>
  <si>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</si>
  <si>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</si>
  <si>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</si>
  <si>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</si>
  <si>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</si>
  <si>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</si>
  <si>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</si>
  <si>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</si>
  <si>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</si>
  <si>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</si>
  <si>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</si>
  <si>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</si>
  <si>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</si>
  <si>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</si>
  <si>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</si>
  <si>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</si>
  <si>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</si>
  <si>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</si>
  <si>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</si>
  <si>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</si>
  <si>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</si>
  <si>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</si>
  <si>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</si>
  <si>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</si>
  <si>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</si>
  <si>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</si>
  <si>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</si>
  <si>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</si>
  <si>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</si>
  <si>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</si>
  <si>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</si>
  <si>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</si>
  <si>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</si>
  <si>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</si>
  <si>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</si>
  <si>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</si>
  <si>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</si>
  <si>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</si>
  <si>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</si>
  <si>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</si>
  <si>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</si>
  <si>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</si>
  <si>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</si>
  <si>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</si>
  <si>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</si>
  <si>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</si>
  <si>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</si>
  <si>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</si>
  <si>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</si>
  <si>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</si>
  <si>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</si>
  <si>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</si>
  <si>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</si>
  <si>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</si>
  <si>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</si>
  <si>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</si>
  <si>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</si>
  <si>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</si>
  <si>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</si>
  <si>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</si>
  <si>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</si>
  <si>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</si>
  <si>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</si>
  <si>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</si>
  <si>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</si>
  <si>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</si>
  <si>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</si>
  <si>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</si>
  <si>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</si>
  <si>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</si>
  <si>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</si>
  <si>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</si>
  <si>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</si>
  <si>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</si>
  <si>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</si>
  <si>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</si>
  <si>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</si>
  <si>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</si>
  <si>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</si>
  <si>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</si>
  <si>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</si>
  <si>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</si>
  <si>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</si>
  <si>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</si>
  <si>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</si>
  <si>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</si>
  <si>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</si>
  <si>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</si>
  <si>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</si>
  <si>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</si>
  <si>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</si>
  <si>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</si>
  <si>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</si>
  <si>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</si>
  <si>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</si>
  <si>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</si>
  <si>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</si>
  <si>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</si>
  <si>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</si>
  <si>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</si>
  <si>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</si>
  <si>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</si>
  <si>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</si>
  <si>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</si>
  <si>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</si>
  <si>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</si>
  <si>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</si>
  <si>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</si>
  <si>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</si>
  <si>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</si>
  <si>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</si>
  <si>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</si>
  <si>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</si>
  <si>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</si>
  <si>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</si>
  <si>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</si>
  <si>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</si>
  <si>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</si>
  <si>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</si>
  <si>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</si>
  <si>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</si>
  <si>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</si>
  <si>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</si>
  <si>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</si>
  <si>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</si>
  <si>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</si>
  <si>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</si>
  <si>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</si>
  <si>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</si>
  <si>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</si>
  <si>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</si>
  <si>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</si>
  <si>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</si>
  <si>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</si>
  <si>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</si>
  <si>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</si>
  <si>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</si>
  <si>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</si>
  <si>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</si>
  <si>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</si>
  <si>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</si>
  <si>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</si>
  <si>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</si>
  <si>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</si>
  <si>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</si>
  <si>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</si>
  <si>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</si>
  <si>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</si>
  <si>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</si>
  <si>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</si>
  <si>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</si>
  <si>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</si>
  <si>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</si>
  <si>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</si>
  <si>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</si>
  <si>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</si>
  <si>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</si>
  <si>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</si>
  <si>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</si>
  <si>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</si>
  <si>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</si>
  <si>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</si>
  <si>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</si>
  <si>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</si>
  <si>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</si>
  <si>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</si>
  <si>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</si>
  <si>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</si>
  <si>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</si>
  <si>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</si>
  <si>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</si>
  <si>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</si>
  <si>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</si>
  <si>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</si>
  <si>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</si>
  <si>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</si>
  <si>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</si>
  <si>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</si>
  <si>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</si>
  <si>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</si>
  <si>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</si>
  <si>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</si>
  <si>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</si>
  <si>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</si>
  <si>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</si>
  <si>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</si>
  <si>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</si>
  <si>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</si>
  <si>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</si>
  <si>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</si>
  <si>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</si>
  <si>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</si>
  <si>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</si>
  <si>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</si>
  <si>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</si>
  <si>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</si>
  <si>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</si>
  <si>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</si>
  <si>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</si>
  <si>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</si>
  <si>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</si>
  <si>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</si>
  <si>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</si>
  <si>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</si>
  <si>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</si>
  <si>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</si>
  <si>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</si>
  <si>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</si>
  <si>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</si>
  <si>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</si>
  <si>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</si>
  <si>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</si>
  <si>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</si>
  <si>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</si>
  <si>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</si>
  <si>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</si>
  <si>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</si>
  <si>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</si>
  <si>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</si>
  <si>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</si>
  <si>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</si>
  <si>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</si>
  <si>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</si>
  <si>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</si>
  <si>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</si>
  <si>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</si>
  <si>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</si>
  <si>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</si>
  <si>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</si>
  <si>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</si>
  <si>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</si>
  <si>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</si>
  <si>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</si>
  <si>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</si>
  <si>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</si>
  <si>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</si>
  <si>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</si>
  <si>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</si>
  <si>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</si>
  <si>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</si>
  <si>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</si>
  <si>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</si>
  <si>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</si>
  <si>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</si>
  <si>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</si>
  <si>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</si>
  <si>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</si>
  <si>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</si>
  <si>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</si>
  <si>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</si>
  <si>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</si>
  <si>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</si>
  <si>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</si>
  <si>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</si>
  <si>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</si>
  <si>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</si>
  <si>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</si>
  <si>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</si>
  <si>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</si>
  <si>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</si>
  <si>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</si>
  <si>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</si>
  <si>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</si>
  <si>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</si>
  <si>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</si>
  <si>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</si>
  <si>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</si>
  <si>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</si>
  <si>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</si>
  <si>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</si>
  <si>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</si>
  <si>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</si>
  <si>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</si>
  <si>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</si>
  <si>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</si>
  <si>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</si>
  <si>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</si>
  <si>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</si>
  <si>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</si>
  <si>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</si>
  <si>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</si>
  <si>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</si>
  <si>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</si>
  <si>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</si>
  <si>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</si>
  <si>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</si>
  <si>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</si>
  <si>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</si>
  <si>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</si>
  <si>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</si>
  <si>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</si>
  <si>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</si>
  <si>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</si>
  <si>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</si>
  <si>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</si>
  <si>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</si>
  <si>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</si>
  <si>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</si>
  <si>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</si>
  <si>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</si>
  <si>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</si>
  <si>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</si>
  <si>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</si>
  <si>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</si>
  <si>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</si>
  <si>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</si>
  <si>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</si>
  <si>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</si>
  <si>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</si>
  <si>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</si>
  <si>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</si>
  <si>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</si>
  <si>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</si>
  <si>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</si>
  <si>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</si>
  <si>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</si>
  <si>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</si>
  <si>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</si>
  <si>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</si>
  <si>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</si>
  <si>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</si>
  <si>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</si>
  <si>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</si>
  <si>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</si>
  <si>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</si>
  <si>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</si>
  <si>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</si>
  <si>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</si>
  <si>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</si>
  <si>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</si>
  <si>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</si>
  <si>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</si>
  <si>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</si>
  <si>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</si>
  <si>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</si>
  <si>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</si>
  <si>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</si>
  <si>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</si>
  <si>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</si>
  <si>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</si>
  <si>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</si>
  <si>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</si>
  <si>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</si>
  <si>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</si>
  <si>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</si>
  <si>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</si>
  <si>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</si>
  <si>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</si>
  <si>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</si>
  <si>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</si>
  <si>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</si>
  <si>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</si>
  <si>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</si>
  <si>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</si>
  <si>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</si>
  <si>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</si>
  <si>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</si>
  <si>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</si>
  <si>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</si>
  <si>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</si>
  <si>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</si>
  <si>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</si>
  <si>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</si>
  <si>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</si>
  <si>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</si>
  <si>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</si>
  <si>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</si>
  <si>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</si>
  <si>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</si>
  <si>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</si>
  <si>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</si>
  <si>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</si>
  <si>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</si>
  <si>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</si>
  <si>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</si>
  <si>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</si>
  <si>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</si>
  <si>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</si>
  <si>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</si>
  <si>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</si>
  <si>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</si>
  <si>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</si>
  <si>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</si>
  <si>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</si>
  <si>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</si>
  <si>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</si>
  <si>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</si>
  <si>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</si>
  <si>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</si>
  <si>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</si>
  <si>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</si>
  <si>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</si>
  <si>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</si>
  <si>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</si>
  <si>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</si>
  <si>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</si>
  <si>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</si>
  <si>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</si>
  <si>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</si>
  <si>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</si>
  <si>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</si>
  <si>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</si>
  <si>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</si>
  <si>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</si>
  <si>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</si>
  <si>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</si>
  <si>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</si>
  <si>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</si>
  <si>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</si>
  <si>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</si>
  <si>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</si>
  <si>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</si>
  <si>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</si>
  <si>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</si>
  <si>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</si>
  <si>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</si>
  <si>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</si>
  <si>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</si>
  <si>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</si>
  <si>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</si>
  <si>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</si>
  <si>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</si>
  <si>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</si>
  <si>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</si>
  <si>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</si>
  <si>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</si>
  <si>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</si>
  <si>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</si>
  <si>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</si>
  <si>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</si>
  <si>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</si>
  <si>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</si>
  <si>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</si>
  <si>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</si>
  <si>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</si>
  <si>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</si>
  <si>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</si>
  <si>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</si>
  <si>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</si>
  <si>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</si>
  <si>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</si>
  <si>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</si>
  <si>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</si>
  <si>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</si>
  <si>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</si>
  <si>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</si>
  <si>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</si>
  <si>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</si>
  <si>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</si>
  <si>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</si>
  <si>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</si>
  <si>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</si>
  <si>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</si>
  <si>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</si>
  <si>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</si>
  <si>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</si>
  <si>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</si>
  <si>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</si>
  <si>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</si>
  <si>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</si>
  <si>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</si>
  <si>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</si>
  <si>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</si>
  <si>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</si>
  <si>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</si>
  <si>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</si>
  <si>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</si>
  <si>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</si>
  <si>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</si>
  <si>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</si>
  <si>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</si>
  <si>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</si>
  <si>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</si>
  <si>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</si>
  <si>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</si>
  <si>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</si>
  <si>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</si>
  <si>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</si>
  <si>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</si>
  <si>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</si>
  <si>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</si>
  <si>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</si>
  <si>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</si>
  <si>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</si>
  <si>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</si>
  <si>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</si>
  <si>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</si>
  <si>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</si>
  <si>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</si>
  <si>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</si>
  <si>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</si>
  <si>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</si>
  <si>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</si>
  <si>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</si>
  <si>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</si>
  <si>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</si>
  <si>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</si>
  <si>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</si>
  <si>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</si>
  <si>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</si>
  <si>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</si>
  <si>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</si>
  <si>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</si>
  <si>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</si>
  <si>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</si>
  <si>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</si>
  <si>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</si>
  <si>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</si>
  <si>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</si>
  <si>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</si>
  <si>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</si>
  <si>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</si>
  <si>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</si>
  <si>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</si>
  <si>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</si>
  <si>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</si>
  <si>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</si>
  <si>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</si>
  <si>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</si>
  <si>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</si>
  <si>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</si>
  <si>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</si>
  <si>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</si>
  <si>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</si>
  <si>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</si>
  <si>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</si>
  <si>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</si>
  <si>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</si>
  <si>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</si>
  <si>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</si>
  <si>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</si>
  <si>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</si>
  <si>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</si>
  <si>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</si>
  <si>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</si>
  <si>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</si>
  <si>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</si>
  <si>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</si>
  <si>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</si>
  <si>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</si>
  <si>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</si>
  <si>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</si>
  <si>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</si>
  <si>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</si>
  <si>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</si>
  <si>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</si>
  <si>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</si>
  <si>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</si>
  <si>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</si>
  <si>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</si>
  <si>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</si>
  <si>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</si>
  <si>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</si>
  <si>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</si>
  <si>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</si>
  <si>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</si>
  <si>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</si>
  <si>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</si>
  <si>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</si>
  <si>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</si>
  <si>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</si>
  <si>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</si>
  <si>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</si>
  <si>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</si>
  <si>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</si>
  <si>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</si>
  <si>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</si>
  <si>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</si>
  <si>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</si>
  <si>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</si>
  <si>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</si>
  <si>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</si>
  <si>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</si>
  <si>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</si>
  <si>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</si>
  <si>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</si>
  <si>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</si>
  <si>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</si>
  <si>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</si>
  <si>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</si>
  <si>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</si>
  <si>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</si>
  <si>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</si>
  <si>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</si>
  <si>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</si>
  <si>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</si>
  <si>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</si>
  <si>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</si>
  <si>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</si>
  <si>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</si>
  <si>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</si>
  <si>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</si>
  <si>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</si>
  <si>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</si>
  <si>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</si>
  <si>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</si>
  <si>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</si>
  <si>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</si>
  <si>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</si>
  <si>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</si>
  <si>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</si>
  <si>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</si>
  <si>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</si>
  <si>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</si>
  <si>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</si>
  <si>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</si>
  <si>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</si>
  <si>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</si>
  <si>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</si>
  <si>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</si>
  <si>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</si>
  <si>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</si>
  <si>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</si>
  <si>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</si>
  <si>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</si>
  <si>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</si>
  <si>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</si>
  <si>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</si>
  <si>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</si>
  <si>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</si>
  <si>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</si>
  <si>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</si>
  <si>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</si>
  <si>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</si>
  <si>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</si>
  <si>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</si>
  <si>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</si>
  <si>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</si>
  <si>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</si>
  <si>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</si>
  <si>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</si>
  <si>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</si>
  <si>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</si>
  <si>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</si>
  <si>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</si>
  <si>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</si>
  <si>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</si>
  <si>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</si>
  <si>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</si>
  <si>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</si>
  <si>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</si>
  <si>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</si>
  <si>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</si>
  <si>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</si>
  <si>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</si>
  <si>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</si>
  <si>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</si>
  <si>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</si>
  <si>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</si>
  <si>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</si>
  <si>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</si>
  <si>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</si>
  <si>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</si>
  <si>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</si>
  <si>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</si>
  <si>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</si>
  <si>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</si>
  <si>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</si>
  <si>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</si>
  <si>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</si>
  <si>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</si>
  <si>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</si>
  <si>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</si>
  <si>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</si>
  <si>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</si>
  <si>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</si>
  <si>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</si>
  <si>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</si>
  <si>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</si>
  <si>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</si>
  <si>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</si>
  <si>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</si>
  <si>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</si>
  <si>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</si>
  <si>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</si>
  <si>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</si>
  <si>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</si>
  <si>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</si>
  <si>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</si>
  <si>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</si>
  <si>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</si>
  <si>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</si>
  <si>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</si>
  <si>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</si>
  <si>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</si>
  <si>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</si>
  <si>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</si>
  <si>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</si>
  <si>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</si>
  <si>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</si>
  <si>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</si>
  <si>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</si>
  <si>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</si>
  <si>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</si>
  <si>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</si>
  <si>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</si>
  <si>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</si>
  <si>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</si>
  <si>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</si>
  <si>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</si>
  <si>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</si>
  <si>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</si>
  <si>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</si>
  <si>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</si>
  <si>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</si>
  <si>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</si>
  <si>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</si>
  <si>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</si>
  <si>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</si>
  <si>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</si>
  <si>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</si>
  <si>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</si>
  <si>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</si>
  <si>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</si>
  <si>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</si>
  <si>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</si>
  <si>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</si>
  <si>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</si>
  <si>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</si>
  <si>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</si>
  <si>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</si>
  <si>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</si>
  <si>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</si>
  <si>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</si>
  <si>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</si>
  <si>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</si>
  <si>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</si>
  <si>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</si>
  <si>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</si>
  <si>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</si>
  <si>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</si>
  <si>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</si>
  <si>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</si>
  <si>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</si>
  <si>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</si>
  <si>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</si>
  <si>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</si>
  <si>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</si>
  <si>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</si>
  <si>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</si>
  <si>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</si>
  <si>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</si>
  <si>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</si>
  <si>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</si>
  <si>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</si>
  <si>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</si>
  <si>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</si>
  <si>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</si>
  <si>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</si>
  <si>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</si>
  <si>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</si>
  <si>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</si>
  <si>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</si>
  <si>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</si>
  <si>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</si>
  <si>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</si>
  <si>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</si>
  <si>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</si>
  <si>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</si>
  <si>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</si>
  <si>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</si>
  <si>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</si>
  <si>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</si>
  <si>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</si>
  <si>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</si>
  <si>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</si>
  <si>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</si>
  <si>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</si>
  <si>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</si>
  <si>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</si>
  <si>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</si>
  <si>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</si>
  <si>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</si>
  <si>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</si>
  <si>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</si>
  <si>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</si>
  <si>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</si>
  <si>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</si>
  <si>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</si>
  <si>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</si>
  <si>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</si>
  <si>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</si>
  <si>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</si>
  <si>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</si>
  <si>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</si>
  <si>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</si>
  <si>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</si>
  <si>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</si>
  <si>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</si>
  <si>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</si>
  <si>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</si>
  <si>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</si>
  <si>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</si>
  <si>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</si>
  <si>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</si>
  <si>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</si>
  <si>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</si>
  <si>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</si>
  <si>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</si>
  <si>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</si>
  <si>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</si>
  <si>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</si>
  <si>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</si>
  <si>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</si>
  <si>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</si>
  <si>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</si>
  <si>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</si>
  <si>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</si>
  <si>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</si>
  <si>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</si>
  <si>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</si>
  <si>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</si>
  <si>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</si>
  <si>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</si>
  <si>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</si>
  <si>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</si>
  <si>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</si>
  <si>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</si>
  <si>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</si>
  <si>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</si>
  <si>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</si>
  <si>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</si>
  <si>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</si>
  <si>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</si>
  <si>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</si>
  <si>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</si>
  <si>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</si>
  <si>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</si>
  <si>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</si>
  <si>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</si>
  <si>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</si>
  <si>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</si>
  <si>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</si>
  <si>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</si>
  <si>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</si>
  <si>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</si>
  <si>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</si>
  <si>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</si>
  <si>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</si>
  <si>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</si>
  <si>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</si>
  <si>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</si>
  <si>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</si>
  <si>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</si>
  <si>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</si>
  <si>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</si>
  <si>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</si>
  <si>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</si>
  <si>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</si>
  <si>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</si>
  <si>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</si>
  <si>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</si>
  <si>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</si>
  <si>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</si>
  <si>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</si>
  <si>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</si>
  <si>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</si>
  <si>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</si>
  <si>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</si>
  <si>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</si>
  <si>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</si>
  <si>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</si>
  <si>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</si>
  <si>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</si>
  <si>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</si>
  <si>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</si>
  <si>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</si>
  <si>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</si>
  <si>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</si>
  <si>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</si>
  <si>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</si>
  <si>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</si>
  <si>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</si>
  <si>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</si>
  <si>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</si>
  <si>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</si>
  <si>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</si>
  <si>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</si>
  <si>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</si>
  <si>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</si>
  <si>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</si>
  <si>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</si>
  <si>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</si>
  <si>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</si>
  <si>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</si>
  <si>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</si>
  <si>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</si>
  <si>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</si>
  <si>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</si>
  <si>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</si>
  <si>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</si>
  <si>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</si>
  <si>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</si>
  <si>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</si>
  <si>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</si>
  <si>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</si>
  <si>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</si>
  <si>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</si>
  <si>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</si>
  <si>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</si>
  <si>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</si>
  <si>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</si>
  <si>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</si>
  <si>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</si>
  <si>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</si>
  <si>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</si>
  <si>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</si>
  <si>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</si>
  <si>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</si>
  <si>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</si>
  <si>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</si>
  <si>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</si>
  <si>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</si>
  <si>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</si>
  <si>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</si>
  <si>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</si>
  <si>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</si>
  <si>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</si>
  <si>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</si>
  <si>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</si>
  <si>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</si>
  <si>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</si>
  <si>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</si>
  <si>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</si>
  <si>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</si>
  <si>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</si>
  <si>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</si>
  <si>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</si>
  <si>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</si>
  <si>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</si>
  <si>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</si>
  <si>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</si>
  <si>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</si>
  <si>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</si>
  <si>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</si>
  <si>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</si>
  <si>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</si>
  <si>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</si>
  <si>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</si>
  <si>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</si>
  <si>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</si>
  <si>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</si>
  <si>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</si>
  <si>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</si>
  <si>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</si>
  <si>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</si>
  <si>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</si>
  <si>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</si>
  <si>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</si>
  <si>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</si>
  <si>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</si>
  <si>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</si>
  <si>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</si>
  <si>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</si>
  <si>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</si>
  <si>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</si>
  <si>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</si>
  <si>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</si>
  <si>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</si>
  <si>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</si>
  <si>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</si>
  <si>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</si>
  <si>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</si>
  <si>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</si>
  <si>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</si>
  <si>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</si>
  <si>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</si>
  <si>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</si>
  <si>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</si>
  <si>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</si>
  <si>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</si>
  <si>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</si>
  <si>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</si>
  <si>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</si>
  <si>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</si>
  <si>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</si>
  <si>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</si>
  <si>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</si>
  <si>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</si>
  <si>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</si>
  <si>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</si>
  <si>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</si>
  <si>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</si>
  <si>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</si>
  <si>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</si>
  <si>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</si>
  <si>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</si>
  <si>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</si>
  <si>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</si>
  <si>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</si>
  <si>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</si>
  <si>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</si>
  <si>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</si>
  <si>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</si>
  <si>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</si>
  <si>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</si>
  <si>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</si>
  <si>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</si>
  <si>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</si>
  <si>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</si>
  <si>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</si>
  <si>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</si>
  <si>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</si>
  <si>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</si>
  <si>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</si>
  <si>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</si>
  <si>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</si>
  <si>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</si>
  <si>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</si>
  <si>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</si>
  <si>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</si>
  <si>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</si>
  <si>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</si>
  <si>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</si>
  <si>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</si>
  <si>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</si>
  <si>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</si>
  <si>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</si>
  <si>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</si>
  <si>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</si>
  <si>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</si>
  <si>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</si>
  <si>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</si>
  <si>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</si>
  <si>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</si>
  <si>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</si>
  <si>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</si>
  <si>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</si>
  <si>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</si>
  <si>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</si>
  <si>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</si>
  <si>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</si>
  <si>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</si>
  <si>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</si>
  <si>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</si>
  <si>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</si>
  <si>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</si>
  <si>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</si>
  <si>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</si>
  <si>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</si>
  <si>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</si>
  <si>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</si>
  <si>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</si>
  <si>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</si>
  <si>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</si>
  <si>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</si>
  <si>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</si>
  <si>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</si>
  <si>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</si>
  <si>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</si>
  <si>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</si>
  <si>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</si>
  <si>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</si>
  <si>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</si>
  <si>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</si>
  <si>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</si>
  <si>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</si>
  <si>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</si>
  <si>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</si>
  <si>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</si>
  <si>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</si>
  <si>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</si>
  <si>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</si>
  <si>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</si>
  <si>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</si>
  <si>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</si>
  <si>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</si>
  <si>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</si>
  <si>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</si>
  <si>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</si>
  <si>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</si>
  <si>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</si>
  <si>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</si>
  <si>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</si>
  <si>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</si>
  <si>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</si>
  <si>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</si>
  <si>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</si>
  <si>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</si>
  <si>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</si>
  <si>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</si>
  <si>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</si>
  <si>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</si>
  <si>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</si>
  <si>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</si>
  <si>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</si>
  <si>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</si>
  <si>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</si>
  <si>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</si>
  <si>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</si>
  <si>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</si>
  <si>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</si>
  <si>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</si>
  <si>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</si>
  <si>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</si>
  <si>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</si>
  <si>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</si>
  <si>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</si>
  <si>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</si>
  <si>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</si>
  <si>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</si>
  <si>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</si>
  <si>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</si>
  <si>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</si>
  <si>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</si>
  <si>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</si>
  <si>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</si>
  <si>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</si>
  <si>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</si>
  <si>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</si>
  <si>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</si>
  <si>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</si>
  <si>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</si>
  <si>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</si>
  <si>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</si>
  <si>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</si>
  <si>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</si>
  <si>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</si>
  <si>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</si>
  <si>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</si>
  <si>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</si>
  <si>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</si>
  <si>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</si>
  <si>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</si>
  <si>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</si>
  <si>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</si>
  <si>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</si>
  <si>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</si>
  <si>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</si>
  <si>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</si>
  <si>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</si>
  <si>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</si>
  <si>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</si>
  <si>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</si>
  <si>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</si>
  <si>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</si>
  <si>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</si>
  <si>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</si>
  <si>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</si>
  <si>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</si>
  <si>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</si>
  <si>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</si>
  <si>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</si>
  <si>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</si>
  <si>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</si>
  <si>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</si>
  <si>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</si>
  <si>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</si>
  <si>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</si>
  <si>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</si>
  <si>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</si>
  <si>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</si>
  <si>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</si>
  <si>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</si>
  <si>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</si>
  <si>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</si>
  <si>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</si>
  <si>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</si>
  <si>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</si>
  <si>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</si>
  <si>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</si>
  <si>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</si>
  <si>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</si>
  <si>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</si>
  <si>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</si>
  <si>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</si>
  <si>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</si>
  <si>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</si>
  <si>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</si>
  <si>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</si>
  <si>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</si>
  <si>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</si>
  <si>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</si>
  <si>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</si>
  <si>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</si>
  <si>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</si>
  <si>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</si>
  <si>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</si>
  <si>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</si>
  <si>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</si>
  <si>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</si>
  <si>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</si>
  <si>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</si>
  <si>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</si>
  <si>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</si>
  <si>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</si>
  <si>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</si>
  <si>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</si>
  <si>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</si>
  <si>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</si>
  <si>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</si>
  <si>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</si>
  <si>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</si>
  <si>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</si>
  <si>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</si>
  <si>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</si>
  <si>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</si>
  <si>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</si>
  <si>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</si>
  <si>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</si>
  <si>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</si>
  <si>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</si>
  <si>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</si>
  <si>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</si>
  <si>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</si>
  <si>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</si>
  <si>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</si>
  <si>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</si>
  <si>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</si>
  <si>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</si>
  <si>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</si>
  <si>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</si>
  <si>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</si>
  <si>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</si>
  <si>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</si>
  <si>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</si>
  <si>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</si>
  <si>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</si>
  <si>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</si>
  <si>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</si>
  <si>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</si>
  <si>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</si>
  <si>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</si>
  <si>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</si>
  <si>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</si>
  <si>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</si>
  <si>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</si>
  <si>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</si>
  <si>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</si>
  <si>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</si>
  <si>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</si>
  <si>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</si>
  <si>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</si>
  <si>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</si>
  <si>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</si>
  <si>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</si>
  <si>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</si>
  <si>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</si>
  <si>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</si>
  <si>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</si>
  <si>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</si>
  <si>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</si>
  <si>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</si>
  <si>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</si>
  <si>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</si>
  <si>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</si>
  <si>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</si>
  <si>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</si>
  <si>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</si>
  <si>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</si>
  <si>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</si>
  <si>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</si>
  <si>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</si>
  <si>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</si>
  <si>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</si>
  <si>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</si>
  <si>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</si>
  <si>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</si>
  <si>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</si>
  <si>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</si>
  <si>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</si>
  <si>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</si>
  <si>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</si>
  <si>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</si>
  <si>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</si>
  <si>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</si>
  <si>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</si>
  <si>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</si>
  <si>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</si>
  <si>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</si>
  <si>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</si>
  <si>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</si>
  <si>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</si>
  <si>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</si>
  <si>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</si>
  <si>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</si>
  <si>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</si>
  <si>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</si>
  <si>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</si>
  <si>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</si>
  <si>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</si>
  <si>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</si>
  <si>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</si>
  <si>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</si>
  <si>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</si>
  <si>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</si>
  <si>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</si>
  <si>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</si>
  <si>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</si>
  <si>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</si>
  <si>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</si>
  <si>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</si>
  <si>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</si>
  <si>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</si>
  <si>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</si>
  <si>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</si>
  <si>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</si>
  <si>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</si>
  <si>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</si>
  <si>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</si>
  <si>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</si>
  <si>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</si>
  <si>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</si>
  <si>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</si>
  <si>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</si>
  <si>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</si>
  <si>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</si>
  <si>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</si>
  <si>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</si>
  <si>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</si>
  <si>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</si>
  <si>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</si>
  <si>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</si>
  <si>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</si>
  <si>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</si>
  <si>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</si>
  <si>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</si>
  <si>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</si>
  <si>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</si>
  <si>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</si>
  <si>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</si>
  <si>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</si>
  <si>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</si>
  <si>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</si>
  <si>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</si>
  <si>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</si>
  <si>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</si>
  <si>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</si>
  <si>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</si>
  <si>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</si>
  <si>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</si>
  <si>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</si>
  <si>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</si>
  <si>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</si>
  <si>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</si>
  <si>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</si>
  <si>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</si>
  <si>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</si>
  <si>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</si>
  <si>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</si>
  <si>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</si>
  <si>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</si>
  <si>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</si>
  <si>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</si>
  <si>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</si>
  <si>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</si>
  <si>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</si>
  <si>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</si>
  <si>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</si>
  <si>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</si>
  <si>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</si>
  <si>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</si>
  <si>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</si>
  <si>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</si>
  <si>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</si>
  <si>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</si>
  <si>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</si>
  <si>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</si>
  <si>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</si>
  <si>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</si>
  <si>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</si>
  <si>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</si>
  <si>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</si>
  <si>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</si>
  <si>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</si>
  <si>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</si>
  <si>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</si>
  <si>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</si>
  <si>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</si>
  <si>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</si>
  <si>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</si>
  <si>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</si>
  <si>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</si>
  <si>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</si>
  <si>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</si>
  <si>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</si>
  <si>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</si>
  <si>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</si>
  <si>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</si>
  <si>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</si>
  <si>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</si>
  <si>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</si>
  <si>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</si>
  <si>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</si>
  <si>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</si>
  <si>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</si>
  <si>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</si>
  <si>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</si>
  <si>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</si>
  <si>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</si>
  <si>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</si>
  <si>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</si>
  <si>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</si>
  <si>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</si>
  <si>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</si>
  <si>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</si>
  <si>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</si>
  <si>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</si>
  <si>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</si>
  <si>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</si>
  <si>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</si>
  <si>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</si>
  <si>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</si>
  <si>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</si>
  <si>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</si>
  <si>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</si>
  <si>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</si>
  <si>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</si>
  <si>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</si>
  <si>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</si>
  <si>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</si>
  <si>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</si>
  <si>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</si>
  <si>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</si>
  <si>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</si>
  <si>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</si>
  <si>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</si>
  <si>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</si>
  <si>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</si>
  <si>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</si>
  <si>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</si>
  <si>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</si>
  <si>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</si>
  <si>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</si>
  <si>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</si>
  <si>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</si>
  <si>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</si>
  <si>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</si>
  <si>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</si>
  <si>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</si>
  <si>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</si>
  <si>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</si>
  <si>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</si>
  <si>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</si>
  <si>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</si>
  <si>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</si>
  <si>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</si>
  <si>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</si>
  <si>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</si>
  <si>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</si>
  <si>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</si>
  <si>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</si>
  <si>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</si>
  <si>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</si>
  <si>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</si>
  <si>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</si>
  <si>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</si>
  <si>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</si>
  <si>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</si>
  <si>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</si>
  <si>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</si>
  <si>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</si>
  <si>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</si>
  <si>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</si>
  <si>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</si>
  <si>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</si>
  <si>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</si>
  <si>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</si>
  <si>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</si>
  <si>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</si>
  <si>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</si>
  <si>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</si>
  <si>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</si>
  <si>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</si>
  <si>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</si>
  <si>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</si>
  <si>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</si>
  <si>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</si>
  <si>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</si>
  <si>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</si>
  <si>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</si>
  <si>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</si>
  <si>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</si>
  <si>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</si>
  <si>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</si>
  <si>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</si>
  <si>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</si>
  <si>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</si>
  <si>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</si>
  <si>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</si>
  <si>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</si>
  <si>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</si>
  <si>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</si>
  <si>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</si>
  <si>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</si>
  <si>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</si>
  <si>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</si>
  <si>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</si>
  <si>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</si>
  <si>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</si>
  <si>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</si>
  <si>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</si>
  <si>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</si>
  <si>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</si>
  <si>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</si>
  <si>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</si>
  <si>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</si>
  <si>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</si>
  <si>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</si>
  <si>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</si>
  <si>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</si>
  <si>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</si>
  <si>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</si>
  <si>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</si>
  <si>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</si>
  <si>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</si>
  <si>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</si>
  <si>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</si>
  <si>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</si>
  <si>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</si>
  <si>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</si>
  <si>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</si>
  <si>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</si>
  <si>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</si>
  <si>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</si>
  <si>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</si>
  <si>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</si>
  <si>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</si>
  <si>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</si>
  <si>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</si>
  <si>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</si>
  <si>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</si>
  <si>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</si>
  <si>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</si>
  <si>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</si>
  <si>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</si>
  <si>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</si>
  <si>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</si>
  <si>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</si>
  <si>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</si>
  <si>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</si>
  <si>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</si>
  <si>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</si>
  <si>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</si>
  <si>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</si>
  <si>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</si>
  <si>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</si>
  <si>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</si>
  <si>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</si>
  <si>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</si>
  <si>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</si>
  <si>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</si>
  <si>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</si>
  <si>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</si>
  <si>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</si>
  <si>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</si>
  <si>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</si>
  <si>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</si>
  <si>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</si>
  <si>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</si>
  <si>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</si>
  <si>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</si>
  <si>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</si>
  <si>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</si>
  <si>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</si>
  <si>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</si>
  <si>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</si>
  <si>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</si>
  <si>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</si>
  <si>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</si>
  <si>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</si>
  <si>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</si>
  <si>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</si>
  <si>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</si>
  <si>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</si>
  <si>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</si>
  <si>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</si>
  <si>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</si>
  <si>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</si>
  <si>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</si>
  <si>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</si>
  <si>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</si>
  <si>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</si>
  <si>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</si>
  <si>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</si>
  <si>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</si>
  <si>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</si>
  <si>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</si>
  <si>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</si>
  <si>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</si>
  <si>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</si>
  <si>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</si>
  <si>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</si>
  <si>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</si>
  <si>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</si>
  <si>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</si>
  <si>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</si>
  <si>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</si>
  <si>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</si>
  <si>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</si>
  <si>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</si>
  <si>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</si>
  <si>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</si>
  <si>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</si>
  <si>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</si>
  <si>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</si>
  <si>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</si>
  <si>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</si>
  <si>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</si>
  <si>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</si>
  <si>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</si>
  <si>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</si>
  <si>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</si>
  <si>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</si>
  <si>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</si>
  <si>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</si>
  <si>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</si>
  <si>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</si>
  <si>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</si>
  <si>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</si>
  <si>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</si>
  <si>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</si>
  <si>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</si>
  <si>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</si>
  <si>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</si>
  <si>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</si>
  <si>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</si>
  <si>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</si>
  <si>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</si>
  <si>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</si>
  <si>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</si>
  <si>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</si>
  <si>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</si>
  <si>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</si>
  <si>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</si>
  <si>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</si>
  <si>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</si>
  <si>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</si>
  <si>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</si>
  <si>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</si>
  <si>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</si>
  <si>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</si>
  <si>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</si>
  <si>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</si>
  <si>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</si>
  <si>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</si>
  <si>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</si>
  <si>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</si>
  <si>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</si>
  <si>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</si>
  <si>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</si>
  <si>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</si>
  <si>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</si>
  <si>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</si>
  <si>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</si>
  <si>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</si>
  <si>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</si>
  <si>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</si>
  <si>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</si>
  <si>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</si>
  <si>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</si>
  <si>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</si>
  <si>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</si>
  <si>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</si>
  <si>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</si>
  <si>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</si>
  <si>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</si>
  <si>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</si>
  <si>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</si>
  <si>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</si>
  <si>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</si>
  <si>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</si>
  <si>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</si>
  <si>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</si>
  <si>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</si>
  <si>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</si>
  <si>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</si>
  <si>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</si>
  <si>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</si>
  <si>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</si>
  <si>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</si>
  <si>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</si>
  <si>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</si>
  <si>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</si>
  <si>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</si>
  <si>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</si>
  <si>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</si>
  <si>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</si>
  <si>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</si>
  <si>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</si>
  <si>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</si>
  <si>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</si>
  <si>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</si>
  <si>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</si>
  <si>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</si>
  <si>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</si>
  <si>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</si>
  <si>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</si>
  <si>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</si>
  <si>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</si>
  <si>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</si>
  <si>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</si>
  <si>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</si>
  <si>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</si>
  <si>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</si>
  <si>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</si>
  <si>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</si>
  <si>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</si>
  <si>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</si>
  <si>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</si>
  <si>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</si>
  <si>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</si>
  <si>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</si>
  <si>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</si>
  <si>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</si>
  <si>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</si>
  <si>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</si>
  <si>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</si>
  <si>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</si>
  <si>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</si>
  <si>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</si>
  <si>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</si>
  <si>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</si>
  <si>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</si>
  <si>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</si>
  <si>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</si>
  <si>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</si>
  <si>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</si>
  <si>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</si>
  <si>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</si>
  <si>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</si>
  <si>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</si>
  <si>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</si>
  <si>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</si>
  <si>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</si>
  <si>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</si>
  <si>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</si>
  <si>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</si>
  <si>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</si>
  <si>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</si>
  <si>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</si>
  <si>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</si>
  <si>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</si>
  <si>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</si>
  <si>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</si>
  <si>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</si>
  <si>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</si>
  <si>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</si>
  <si>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</si>
  <si>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</si>
  <si>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</si>
  <si>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</si>
  <si>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</si>
  <si>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</si>
  <si>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</si>
  <si>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</si>
  <si>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</si>
  <si>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</si>
  <si>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</si>
  <si>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</si>
  <si>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</si>
  <si>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</si>
  <si>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</si>
  <si>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</si>
  <si>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</si>
  <si>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</si>
  <si>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</si>
  <si>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</si>
  <si>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</si>
  <si>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</si>
  <si>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</si>
  <si>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</si>
  <si>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</si>
  <si>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</si>
  <si>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</si>
  <si>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</si>
  <si>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</si>
  <si>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</si>
  <si>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</si>
  <si>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</si>
  <si>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</si>
  <si>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</si>
  <si>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</si>
  <si>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</si>
  <si>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</si>
  <si>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</si>
  <si>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</si>
  <si>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</si>
  <si>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</si>
  <si>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</si>
  <si>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</si>
  <si>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</si>
  <si>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</si>
  <si>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</si>
  <si>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</si>
  <si>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</si>
  <si>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</si>
  <si>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</si>
  <si>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</si>
  <si>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</si>
  <si>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</si>
  <si>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</si>
  <si>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</si>
  <si>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</si>
  <si>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</si>
  <si>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</si>
  <si>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</si>
  <si>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</si>
  <si>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</si>
  <si>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</si>
  <si>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</si>
  <si>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</si>
  <si>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</si>
  <si>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</si>
  <si>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</si>
  <si>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</si>
  <si>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</si>
  <si>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</si>
  <si>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</si>
  <si>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</si>
  <si>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</si>
  <si>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</si>
  <si>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</si>
  <si>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</si>
  <si>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</si>
  <si>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</si>
  <si>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</si>
  <si>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</si>
  <si>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</si>
  <si>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</si>
  <si>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</si>
  <si>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</si>
  <si>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</si>
  <si>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</si>
  <si>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</si>
  <si>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</si>
  <si>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</si>
  <si>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</si>
  <si>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</si>
  <si>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</si>
  <si>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</si>
  <si>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</si>
  <si>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</si>
  <si>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</si>
  <si>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</si>
  <si>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</si>
  <si>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</si>
  <si>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</si>
  <si>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</si>
  <si>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</si>
  <si>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</si>
  <si>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</si>
  <si>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</si>
  <si>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</si>
  <si>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</si>
  <si>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</si>
  <si>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</si>
  <si>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</si>
  <si>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</si>
  <si>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</si>
  <si>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</si>
  <si>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</si>
  <si>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</si>
  <si>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</si>
  <si>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</si>
  <si>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</si>
  <si>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</si>
  <si>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</si>
  <si>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</si>
  <si>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</si>
  <si>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</si>
  <si>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</si>
  <si>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</si>
  <si>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</si>
  <si>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</si>
  <si>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</si>
  <si>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</si>
  <si>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</si>
  <si>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</si>
  <si>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</si>
  <si>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</si>
  <si>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</si>
  <si>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</si>
  <si>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</si>
  <si>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</si>
  <si>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</si>
  <si>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</si>
  <si>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</si>
  <si>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</si>
  <si>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</si>
  <si>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</si>
  <si>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</si>
  <si>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</si>
  <si>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</si>
  <si>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</si>
  <si>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</si>
  <si>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</si>
  <si>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</si>
  <si>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</si>
  <si>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</si>
  <si>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</si>
  <si>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</si>
  <si>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</si>
  <si>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</si>
  <si>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</si>
  <si>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</si>
  <si>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</si>
  <si>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</si>
  <si>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</si>
  <si>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</si>
  <si>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</si>
  <si>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</si>
  <si>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</si>
  <si>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</si>
  <si>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</si>
  <si>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</si>
  <si>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</si>
  <si>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</si>
  <si>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</si>
  <si>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</si>
  <si>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</si>
  <si>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</si>
  <si>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</si>
  <si>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</si>
  <si>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</si>
  <si>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</si>
  <si>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</si>
  <si>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</si>
  <si>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</si>
  <si>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</si>
  <si>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</si>
  <si>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</si>
  <si>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</si>
  <si>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</si>
  <si>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</si>
  <si>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</si>
  <si>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</si>
  <si>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</si>
  <si>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</si>
  <si>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</si>
  <si>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</si>
  <si>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</si>
  <si>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</si>
  <si>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</si>
  <si>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</si>
  <si>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</si>
  <si>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</si>
  <si>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</si>
  <si>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</si>
  <si>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</si>
  <si>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</si>
  <si>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</si>
  <si>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</si>
  <si>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</si>
  <si>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</si>
  <si>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</si>
  <si>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</si>
  <si>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</si>
  <si>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</si>
  <si>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</si>
  <si>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</si>
  <si>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</si>
  <si>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</si>
  <si>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</si>
  <si>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</si>
  <si>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</si>
  <si>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</si>
  <si>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</si>
  <si>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</si>
  <si>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</si>
  <si>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</si>
  <si>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</si>
  <si>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</si>
  <si>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</si>
  <si>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</si>
  <si>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</si>
  <si>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</si>
  <si>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</si>
  <si>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</si>
  <si>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</si>
  <si>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</si>
  <si>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</si>
  <si>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</si>
  <si>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</si>
  <si>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</si>
  <si>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</si>
  <si>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</si>
  <si>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</si>
  <si>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</si>
  <si>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</si>
  <si>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</si>
  <si>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</si>
  <si>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</si>
  <si>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</si>
  <si>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</si>
  <si>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</si>
  <si>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</si>
  <si>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</si>
  <si>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</si>
  <si>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</si>
  <si>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</si>
  <si>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</si>
  <si>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</si>
  <si>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</si>
  <si>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</si>
  <si>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</si>
  <si>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</si>
  <si>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</si>
  <si>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</si>
  <si>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</si>
  <si>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</si>
  <si>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</si>
  <si>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</si>
  <si>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</si>
  <si>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</si>
  <si>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</si>
  <si>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</si>
  <si>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</si>
  <si>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</si>
  <si>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</si>
  <si>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</si>
  <si>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</si>
  <si>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</si>
  <si>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</si>
  <si>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</si>
  <si>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</si>
  <si>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</si>
  <si>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</si>
  <si>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</si>
  <si>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</si>
  <si>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</si>
  <si>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</si>
  <si>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</si>
  <si>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</si>
  <si>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</si>
  <si>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</si>
  <si>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</si>
  <si>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</si>
  <si>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</si>
  <si>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</si>
  <si>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</si>
  <si>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</si>
  <si>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</si>
  <si>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</si>
  <si>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</si>
  <si>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</si>
  <si>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</si>
  <si>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</si>
  <si>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</si>
  <si>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</si>
  <si>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</si>
  <si>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</si>
  <si>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</si>
  <si>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</si>
  <si>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</si>
  <si>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</si>
  <si>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</si>
  <si>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</si>
  <si>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</si>
  <si>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</si>
  <si>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</si>
  <si>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</si>
  <si>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</si>
  <si>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</si>
  <si>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</si>
  <si>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</si>
  <si>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</si>
  <si>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</si>
  <si>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</si>
  <si>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</si>
  <si>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</si>
  <si>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</si>
  <si>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</si>
  <si>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</si>
  <si>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</si>
  <si>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</si>
  <si>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</si>
  <si>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</si>
  <si>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</si>
  <si>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</si>
  <si>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</si>
  <si>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</si>
  <si>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</si>
  <si>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</si>
  <si>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</si>
  <si>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</si>
  <si>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</si>
  <si>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</si>
  <si>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</si>
  <si>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</si>
  <si>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</si>
  <si>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</si>
  <si>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</si>
  <si>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</si>
  <si>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</si>
  <si>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</si>
  <si>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</si>
  <si>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</si>
  <si>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</si>
  <si>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</si>
  <si>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</si>
  <si>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</si>
  <si>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</si>
  <si>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</si>
  <si>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</si>
  <si>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</si>
  <si>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</si>
  <si>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</si>
  <si>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</si>
  <si>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</si>
  <si>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</si>
  <si>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</si>
  <si>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</si>
  <si>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</si>
  <si>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</si>
  <si>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</si>
  <si>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</si>
  <si>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</si>
  <si>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</si>
  <si>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</si>
  <si>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</si>
  <si>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</si>
  <si>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</si>
  <si>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</si>
  <si>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</si>
  <si>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</si>
  <si>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</si>
  <si>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</si>
  <si>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</si>
  <si>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</si>
  <si>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</si>
  <si>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</si>
  <si>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</si>
  <si>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</si>
  <si>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</si>
  <si>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</si>
  <si>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</si>
  <si>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</si>
  <si>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</si>
  <si>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</si>
  <si>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</si>
  <si>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</si>
  <si>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</si>
  <si>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</si>
  <si>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</si>
  <si>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</si>
  <si>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</si>
  <si>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</si>
  <si>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</si>
  <si>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</si>
  <si>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</si>
  <si>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</si>
  <si>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</si>
  <si>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</si>
  <si>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</si>
  <si>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</si>
  <si>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</si>
  <si>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</si>
  <si>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</si>
  <si>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</si>
  <si>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</si>
  <si>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</si>
  <si>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</si>
  <si>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</si>
  <si>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</si>
  <si>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</si>
  <si>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</si>
  <si>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</si>
  <si>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</si>
  <si>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</si>
  <si>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</si>
  <si>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</si>
  <si>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</si>
  <si>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</si>
  <si>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</si>
  <si>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</si>
  <si>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</si>
  <si>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</si>
  <si>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</si>
  <si>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</si>
  <si>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</si>
  <si>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</si>
  <si>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</si>
  <si>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</si>
  <si>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</si>
  <si>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</si>
  <si>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</si>
  <si>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</si>
  <si>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</si>
  <si>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</si>
  <si>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</si>
  <si>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</si>
  <si>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</si>
  <si>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</si>
  <si>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</si>
  <si>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</si>
  <si>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</si>
  <si>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</si>
  <si>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</si>
  <si>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</si>
  <si>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</si>
  <si>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</si>
  <si>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</si>
  <si>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</si>
  <si>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</si>
  <si>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</si>
  <si>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</si>
  <si>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</si>
  <si>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</si>
  <si>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</si>
  <si>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</si>
  <si>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</si>
  <si>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</si>
  <si>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</si>
  <si>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</si>
  <si>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</si>
  <si>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</si>
  <si>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</si>
  <si>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</si>
  <si>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</si>
  <si>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</si>
  <si>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</si>
  <si>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</si>
  <si>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</si>
  <si>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</si>
  <si>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</si>
  <si>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</si>
  <si>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</si>
  <si>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</si>
  <si>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</si>
  <si>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</si>
  <si>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</si>
  <si>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</si>
  <si>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</si>
  <si>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</si>
  <si>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</si>
  <si>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</si>
  <si>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</si>
  <si>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</si>
  <si>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</si>
  <si>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</si>
  <si>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</si>
  <si>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</si>
  <si>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</si>
  <si>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</si>
  <si>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</si>
  <si>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</si>
  <si>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</si>
  <si>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</si>
  <si>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</si>
  <si>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</si>
  <si>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</si>
  <si>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</si>
  <si>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</si>
  <si>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</si>
  <si>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</si>
  <si>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</si>
  <si>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</si>
  <si>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</si>
  <si>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</si>
  <si>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</si>
  <si>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</si>
  <si>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</si>
  <si>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</si>
  <si>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</si>
  <si>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</si>
  <si>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</si>
  <si>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</si>
  <si>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</si>
  <si>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</si>
  <si>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</si>
  <si>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</si>
  <si>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</si>
  <si>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</si>
  <si>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</si>
  <si>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</si>
  <si>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</si>
  <si>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</si>
  <si>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</si>
  <si>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</si>
  <si>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</si>
  <si>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</si>
  <si>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</si>
  <si>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</si>
  <si>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</si>
  <si>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</si>
  <si>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</si>
  <si>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</si>
  <si>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</si>
  <si>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</si>
  <si>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</si>
  <si>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</si>
  <si>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</si>
  <si>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</si>
  <si>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</si>
  <si>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</si>
  <si>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</si>
  <si>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</si>
  <si>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</si>
  <si>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</si>
  <si>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</si>
  <si>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</si>
  <si>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</si>
  <si>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</si>
  <si>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</si>
  <si>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</si>
  <si>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</si>
  <si>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</si>
  <si>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</si>
  <si>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</si>
  <si>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</si>
  <si>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</si>
  <si>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</si>
  <si>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</si>
  <si>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</si>
  <si>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</si>
  <si>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</si>
  <si>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</si>
  <si>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</si>
  <si>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</si>
  <si>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</si>
  <si>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</si>
  <si>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</si>
  <si>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</si>
  <si>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</si>
  <si>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</si>
  <si>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</si>
  <si>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</si>
  <si>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</si>
  <si>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</si>
  <si>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</si>
  <si>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</si>
  <si>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</si>
  <si>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</si>
  <si>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</si>
  <si>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</si>
  <si>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</si>
  <si>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</si>
  <si>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</si>
  <si>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</si>
  <si>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</si>
  <si>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</si>
  <si>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</si>
  <si>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</si>
  <si>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</si>
  <si>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</si>
  <si>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</si>
  <si>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</si>
  <si>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</si>
  <si>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</si>
  <si>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</si>
  <si>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</si>
  <si>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</si>
  <si>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</si>
  <si>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</si>
  <si>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</si>
  <si>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</si>
  <si>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</si>
  <si>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</si>
  <si>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</si>
  <si>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</si>
  <si>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</si>
  <si>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</si>
  <si>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</si>
  <si>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</si>
  <si>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</si>
  <si>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</si>
  <si>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</si>
  <si>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</si>
  <si>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</si>
  <si>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</si>
  <si>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</si>
  <si>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</si>
  <si>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</si>
  <si>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</si>
  <si>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</si>
  <si>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</si>
  <si>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</si>
  <si>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</si>
  <si>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</si>
  <si>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</si>
  <si>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</si>
  <si>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</si>
  <si>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</si>
  <si>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</si>
  <si>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</si>
  <si>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</si>
  <si>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</si>
  <si>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</si>
  <si>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</si>
  <si>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</si>
  <si>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</si>
  <si>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</si>
  <si>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</si>
  <si>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</si>
  <si>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</si>
  <si>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</si>
  <si>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</si>
  <si>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</si>
  <si>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</si>
  <si>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</si>
  <si>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</si>
  <si>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</si>
  <si>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</si>
  <si>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</si>
  <si>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</si>
  <si>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</si>
  <si>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</si>
  <si>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</si>
  <si>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</si>
  <si>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</si>
  <si>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</si>
  <si>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</si>
  <si>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</si>
  <si>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</si>
  <si>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</si>
  <si>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</si>
  <si>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</si>
  <si>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</si>
  <si>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</si>
  <si>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</si>
  <si>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</si>
  <si>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</si>
  <si>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</si>
  <si>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</si>
  <si>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</si>
  <si>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</si>
  <si>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</si>
  <si>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</si>
  <si>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</si>
  <si>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</si>
  <si>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</si>
  <si>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</si>
  <si>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</si>
  <si>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</si>
  <si>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</si>
  <si>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</si>
  <si>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</si>
  <si>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</si>
  <si>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</si>
  <si>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</si>
  <si>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</si>
  <si>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</si>
  <si>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</si>
  <si>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</si>
  <si>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</si>
  <si>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</si>
  <si>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</si>
  <si>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</si>
  <si>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</si>
  <si>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</si>
  <si>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</si>
  <si>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</si>
  <si>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</si>
  <si>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</si>
  <si>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</si>
  <si>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</si>
  <si>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</si>
  <si>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</si>
  <si>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</si>
  <si>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</si>
  <si>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</si>
  <si>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</si>
  <si>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</si>
  <si>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</si>
  <si>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</si>
  <si>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</si>
  <si>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</si>
  <si>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</si>
  <si>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</si>
  <si>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</si>
  <si>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</si>
  <si>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</si>
  <si>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</si>
  <si>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</si>
  <si>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</si>
  <si>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</si>
  <si>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</si>
  <si>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</si>
  <si>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</si>
  <si>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</si>
  <si>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</si>
  <si>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</si>
  <si>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</si>
  <si>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</si>
  <si>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</si>
  <si>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</si>
  <si>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</si>
  <si>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</si>
  <si>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</si>
  <si>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</si>
  <si>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</si>
  <si>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</si>
  <si>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</si>
  <si>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</si>
  <si>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</si>
  <si>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</si>
  <si>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</si>
  <si>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</si>
  <si>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</si>
  <si>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</si>
  <si>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</si>
  <si>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</si>
  <si>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</si>
  <si>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</si>
  <si>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</si>
  <si>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</si>
  <si>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</si>
  <si>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</si>
  <si>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</si>
  <si>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</si>
  <si>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</si>
  <si>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</si>
  <si>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</si>
  <si>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</si>
  <si>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</si>
  <si>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</si>
  <si>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</si>
  <si>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</si>
  <si>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</si>
  <si>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</si>
  <si>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</si>
  <si>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</si>
  <si>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</si>
  <si>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</si>
  <si>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</si>
  <si>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</si>
  <si>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</si>
  <si>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</si>
  <si>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</si>
  <si>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</si>
  <si>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</si>
  <si>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</si>
  <si>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</si>
  <si>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</si>
  <si>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</si>
  <si>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</si>
  <si>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</si>
  <si>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</si>
  <si>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</si>
  <si>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</si>
  <si>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</si>
  <si>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</si>
  <si>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</si>
  <si>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</si>
  <si>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</si>
  <si>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</si>
  <si>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</si>
  <si>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</si>
  <si>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</si>
  <si>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</si>
  <si>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</si>
  <si>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</si>
  <si>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</si>
  <si>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</si>
  <si>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</si>
  <si>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</si>
  <si>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</si>
  <si>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</si>
  <si>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</si>
  <si>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</si>
  <si>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</si>
  <si>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</si>
  <si>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</si>
  <si>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</si>
  <si>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</si>
  <si>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</si>
  <si>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</si>
  <si>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</si>
  <si>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</si>
  <si>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</si>
  <si>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</si>
  <si>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</si>
  <si>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</si>
  <si>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</si>
  <si>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</si>
  <si>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</si>
  <si>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</si>
  <si>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</si>
  <si>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</si>
  <si>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</si>
  <si>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</si>
  <si>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</si>
  <si>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</si>
  <si>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</si>
  <si>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</si>
  <si>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</si>
  <si>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</si>
  <si>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</si>
  <si>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</si>
  <si>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</si>
  <si>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</si>
  <si>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</si>
  <si>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</si>
  <si>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</si>
  <si>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</si>
  <si>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</si>
  <si>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</si>
  <si>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</si>
  <si>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</si>
  <si>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</si>
  <si>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</si>
  <si>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</si>
  <si>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</si>
  <si>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</si>
  <si>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</si>
  <si>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</si>
  <si>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</si>
  <si>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</si>
  <si>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</si>
  <si>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</si>
  <si>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</si>
  <si>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</si>
  <si>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</si>
  <si>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</si>
  <si>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</si>
  <si>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</si>
  <si>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</si>
  <si>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</si>
  <si>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</si>
  <si>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</si>
  <si>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</si>
  <si>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</si>
  <si>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</si>
  <si>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</si>
  <si>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</si>
  <si>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</si>
  <si>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</si>
  <si>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</si>
  <si>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</si>
  <si>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</si>
  <si>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</si>
  <si>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</si>
  <si>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</si>
  <si>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</si>
  <si>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</si>
  <si>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</si>
  <si>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</si>
  <si>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</si>
  <si>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</si>
  <si>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</si>
  <si>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</si>
  <si>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</si>
  <si>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</si>
  <si>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</si>
  <si>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</si>
  <si>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</si>
  <si>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</si>
  <si>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</si>
  <si>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</si>
  <si>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</si>
  <si>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</si>
  <si>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</si>
  <si>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</si>
  <si>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</si>
  <si>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</si>
  <si>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</si>
  <si>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</si>
  <si>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</si>
  <si>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</si>
  <si>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</si>
  <si>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</si>
  <si>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</si>
  <si>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</si>
  <si>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</si>
  <si>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</si>
  <si>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</si>
  <si>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</si>
  <si>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</si>
  <si>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</si>
  <si>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</si>
  <si>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</si>
  <si>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</si>
  <si>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</si>
  <si>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</si>
  <si>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</si>
  <si>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</si>
  <si>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</si>
  <si>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</si>
  <si>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</si>
  <si>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</si>
  <si>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</si>
  <si>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</si>
  <si>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</si>
  <si>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</si>
  <si>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</si>
  <si>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</si>
  <si>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</si>
  <si>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</si>
  <si>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</si>
  <si>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</si>
  <si>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</si>
  <si>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</si>
  <si>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</si>
  <si>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</si>
  <si>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</si>
  <si>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</si>
  <si>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</si>
  <si>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</si>
  <si>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</si>
  <si>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</si>
  <si>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</si>
  <si>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</si>
  <si>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</si>
  <si>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</si>
  <si>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</si>
  <si>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</si>
  <si>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</si>
  <si>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</si>
  <si>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</si>
  <si>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</si>
  <si>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</si>
  <si>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</si>
  <si>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</si>
  <si>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</si>
  <si>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</si>
  <si>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</si>
  <si>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</si>
  <si>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</si>
  <si>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</si>
  <si>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</si>
  <si>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</si>
  <si>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</si>
  <si>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</si>
  <si>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</si>
  <si>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</si>
  <si>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</si>
  <si>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</si>
  <si>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</si>
  <si>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</si>
  <si>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</si>
  <si>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</si>
  <si>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</si>
  <si>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</si>
  <si>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</si>
  <si>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</si>
  <si>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</si>
  <si>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</si>
  <si>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</si>
  <si>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</si>
  <si>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</si>
  <si>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</si>
  <si>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</si>
  <si>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</si>
  <si>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</si>
  <si>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</si>
  <si>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</si>
  <si>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</si>
  <si>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</si>
  <si>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</si>
  <si>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</si>
  <si>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</si>
  <si>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</si>
  <si>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</si>
  <si>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</si>
  <si>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</si>
  <si>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</si>
  <si>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</si>
  <si>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</si>
  <si>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</si>
  <si>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</si>
  <si>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</si>
  <si>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</si>
  <si>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</si>
  <si>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</si>
  <si>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</si>
  <si>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</si>
  <si>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</si>
  <si>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</si>
  <si>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</si>
  <si>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</si>
  <si>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</si>
  <si>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</si>
  <si>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</si>
  <si>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</si>
  <si>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</si>
  <si>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</si>
  <si>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</si>
  <si>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</si>
  <si>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</si>
  <si>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</si>
  <si>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</si>
  <si>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</si>
  <si>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</si>
  <si>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</si>
  <si>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</si>
  <si>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</si>
  <si>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</si>
  <si>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</si>
  <si>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</si>
  <si>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</si>
  <si>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</si>
  <si>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</si>
  <si>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</si>
  <si>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</si>
  <si>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</si>
  <si>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</si>
  <si>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</si>
  <si>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</si>
  <si>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</si>
  <si>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</si>
  <si>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</si>
  <si>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</si>
  <si>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</si>
  <si>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</si>
  <si>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</si>
  <si>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</si>
  <si>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</si>
  <si>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</si>
  <si>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</si>
  <si>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</si>
  <si>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</si>
  <si>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</si>
  <si>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</si>
  <si>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</si>
  <si>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</si>
  <si>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</si>
  <si>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</si>
  <si>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</si>
  <si>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</si>
  <si>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</si>
  <si>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</si>
  <si>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</si>
  <si>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</si>
  <si>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</si>
  <si>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</si>
  <si>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</si>
  <si>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</si>
  <si>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</si>
  <si>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</si>
  <si>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</si>
  <si>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</si>
  <si>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</si>
  <si>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</si>
  <si>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</si>
  <si>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</si>
  <si>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</si>
  <si>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</si>
  <si>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</si>
  <si>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</si>
  <si>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</si>
  <si>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</si>
  <si>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</si>
  <si>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</si>
  <si>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</si>
  <si>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</si>
  <si>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</si>
  <si>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</si>
  <si>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</si>
  <si>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</si>
  <si>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</si>
  <si>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</si>
  <si>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</si>
  <si>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</si>
  <si>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</si>
  <si>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</si>
  <si>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</si>
  <si>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</si>
  <si>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</si>
  <si>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</si>
  <si>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</si>
  <si>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</si>
  <si>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</si>
  <si>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</si>
  <si>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</si>
  <si>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</si>
  <si>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</si>
  <si>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</si>
  <si>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</si>
  <si>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</si>
  <si>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</si>
  <si>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</si>
  <si>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</si>
  <si>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</si>
  <si>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</si>
  <si>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</si>
  <si>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</si>
  <si>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</si>
  <si>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</si>
  <si>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</si>
  <si>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</si>
  <si>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</si>
  <si>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</si>
  <si>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</si>
  <si>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</si>
  <si>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</si>
  <si>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</si>
  <si>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</si>
  <si>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</si>
  <si>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</si>
  <si>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</si>
  <si>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</si>
  <si>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</si>
  <si>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</si>
  <si>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</si>
  <si>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</si>
  <si>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</si>
  <si>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</si>
  <si>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</si>
  <si>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</si>
  <si>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</si>
  <si>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</si>
  <si>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</si>
  <si>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</si>
  <si>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</si>
  <si>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</si>
  <si>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</si>
  <si>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</si>
  <si>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</si>
  <si>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</si>
  <si>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</si>
  <si>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</si>
  <si>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</si>
  <si>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</si>
  <si>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</si>
  <si>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</si>
  <si>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</si>
  <si>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</si>
  <si>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</si>
  <si>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</si>
  <si>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</si>
  <si>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</si>
  <si>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</si>
  <si>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</si>
  <si>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</si>
  <si>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</si>
  <si>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</si>
  <si>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</si>
  <si>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</si>
  <si>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</si>
  <si>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</si>
  <si>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</si>
  <si>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</si>
  <si>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</si>
  <si>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</si>
  <si>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</si>
  <si>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</si>
  <si>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</si>
  <si>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</si>
  <si>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</si>
  <si>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</si>
  <si>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</si>
  <si>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</si>
  <si>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</si>
  <si>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</si>
  <si>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</si>
  <si>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</si>
  <si>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</si>
  <si>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</si>
  <si>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</si>
  <si>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</si>
  <si>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</si>
  <si>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</si>
  <si>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</si>
  <si>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</si>
  <si>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</si>
  <si>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</si>
  <si>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</si>
  <si>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</si>
  <si>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</si>
  <si>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</si>
  <si>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</si>
  <si>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</si>
  <si>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</si>
  <si>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</si>
  <si>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</si>
  <si>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</si>
  <si>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</si>
  <si>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</si>
  <si>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</si>
  <si>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</si>
  <si>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</si>
  <si>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</si>
  <si>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</si>
  <si>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</si>
  <si>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</si>
  <si>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</si>
  <si>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</si>
  <si>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</si>
  <si>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</si>
  <si>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</si>
  <si>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</si>
  <si>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</si>
  <si>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</si>
  <si>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</si>
  <si>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</si>
  <si>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</si>
  <si>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</si>
  <si>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</si>
  <si>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</si>
  <si>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</si>
  <si>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</si>
  <si>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</si>
  <si>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</si>
  <si>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</si>
  <si>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</si>
  <si>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</si>
  <si>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</si>
  <si>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</si>
  <si>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</si>
  <si>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</si>
  <si>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</si>
  <si>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</si>
  <si>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</si>
  <si>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</si>
  <si>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</si>
  <si>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</si>
  <si>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</si>
  <si>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</si>
  <si>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</si>
  <si>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</si>
  <si>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</si>
  <si>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</si>
  <si>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</si>
  <si>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</si>
  <si>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</si>
  <si>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</si>
  <si>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</si>
  <si>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</si>
  <si>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</si>
  <si>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</si>
  <si>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</si>
  <si>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</si>
  <si>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</si>
  <si>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</si>
  <si>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</si>
  <si>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</si>
  <si>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</si>
  <si>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</si>
  <si>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</si>
  <si>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</si>
  <si>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</si>
  <si>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</si>
  <si>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</si>
  <si>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</si>
  <si>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</si>
  <si>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</si>
  <si>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</si>
  <si>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</si>
  <si>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</si>
  <si>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</si>
  <si>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</si>
  <si>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</si>
  <si>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</si>
  <si>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</si>
  <si>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</si>
  <si>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</si>
  <si>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</si>
  <si>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</si>
  <si>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</si>
  <si>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</si>
  <si>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</si>
  <si>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</si>
  <si>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</si>
  <si>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</si>
  <si>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</si>
  <si>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</si>
  <si>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</si>
  <si>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</si>
  <si>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</si>
  <si>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</si>
  <si>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</si>
  <si>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</si>
  <si>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</si>
  <si>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</si>
  <si>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</si>
  <si>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</si>
  <si>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</si>
  <si>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</si>
  <si>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</si>
  <si>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</si>
  <si>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</si>
  <si>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</si>
  <si>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</si>
  <si>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</si>
  <si>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</si>
  <si>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</si>
  <si>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</si>
  <si>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</si>
  <si>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</si>
  <si>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</si>
  <si>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</si>
  <si>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</si>
  <si>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</si>
  <si>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</si>
  <si>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</si>
  <si>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</si>
  <si>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</si>
  <si>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</si>
  <si>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</si>
  <si>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</si>
  <si>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</si>
  <si>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</si>
  <si>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</si>
  <si>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</si>
  <si>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</si>
  <si>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</si>
  <si>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</si>
  <si>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</si>
  <si>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</si>
  <si>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</si>
  <si>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</si>
  <si>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</si>
  <si>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</si>
  <si>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</si>
  <si>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</si>
  <si>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</si>
  <si>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</si>
  <si>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</si>
  <si>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</si>
  <si>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</si>
  <si>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</si>
  <si>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</si>
  <si>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</si>
  <si>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</si>
  <si>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</si>
  <si>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</si>
  <si>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</si>
  <si>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</si>
  <si>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</si>
  <si>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</si>
  <si>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</si>
  <si>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</si>
  <si>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</si>
  <si>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</si>
  <si>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</si>
  <si>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</si>
  <si>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</si>
  <si>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</si>
  <si>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</si>
  <si>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</si>
  <si>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</si>
  <si>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</si>
  <si>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</si>
  <si>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</si>
  <si>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</si>
  <si>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</si>
  <si>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</si>
  <si>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</si>
  <si>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</si>
  <si>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</si>
  <si>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</si>
  <si>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</si>
  <si>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</si>
  <si>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</si>
  <si>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</si>
  <si>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</si>
  <si>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</si>
  <si>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</si>
  <si>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</si>
  <si>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</si>
  <si>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</si>
  <si>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</si>
  <si>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</si>
  <si>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</si>
  <si>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</si>
  <si>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</si>
  <si>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</si>
  <si>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</si>
  <si>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</si>
  <si>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</si>
  <si>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</si>
  <si>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</si>
  <si>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</si>
  <si>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</si>
  <si>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</si>
  <si>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</si>
  <si>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</si>
  <si>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</si>
  <si>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</si>
  <si>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</si>
  <si>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</si>
  <si>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</si>
  <si>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</si>
  <si>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</si>
  <si>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</si>
  <si>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</si>
  <si>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</si>
  <si>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</si>
  <si>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</si>
  <si>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</si>
  <si>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</si>
  <si>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</si>
  <si>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</si>
  <si>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</si>
  <si>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</si>
  <si>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</si>
  <si>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</si>
  <si>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</si>
  <si>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</si>
  <si>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</si>
  <si>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</si>
  <si>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</si>
  <si>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</si>
  <si>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</si>
  <si>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</si>
  <si>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</si>
  <si>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</si>
  <si>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</si>
  <si>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</si>
  <si>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</si>
  <si>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</si>
  <si>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</si>
  <si>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</si>
  <si>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</si>
  <si>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</si>
  <si>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</si>
  <si>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</si>
  <si>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</si>
  <si>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</si>
  <si>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</si>
  <si>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</si>
  <si>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</si>
  <si>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</si>
  <si>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</si>
  <si>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</si>
  <si>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</si>
  <si>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</si>
  <si>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</si>
  <si>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</si>
  <si>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</si>
  <si>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</si>
  <si>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</si>
  <si>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</si>
  <si>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</si>
  <si>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</si>
  <si>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</si>
  <si>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</si>
  <si>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</si>
  <si>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</si>
  <si>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</si>
  <si>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</si>
  <si>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</si>
  <si>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</si>
  <si>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</si>
  <si>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</si>
  <si>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</si>
  <si>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</si>
  <si>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</si>
  <si>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</si>
  <si>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</si>
  <si>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</si>
  <si>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</si>
  <si>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</si>
  <si>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</si>
  <si>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</si>
  <si>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</si>
  <si>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</si>
  <si>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</si>
  <si>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</si>
  <si>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</si>
  <si>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</si>
  <si>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</si>
  <si>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</si>
  <si>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</si>
  <si>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</si>
  <si>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</si>
  <si>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</si>
  <si>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</si>
  <si>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</si>
  <si>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</si>
  <si>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</si>
  <si>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</si>
  <si>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</si>
  <si>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</si>
  <si>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</si>
  <si>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</si>
  <si>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</si>
  <si>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</si>
  <si>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</si>
  <si>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</si>
  <si>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</si>
  <si>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</si>
  <si>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</si>
  <si>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</si>
  <si>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</si>
  <si>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</si>
  <si>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</si>
  <si>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</si>
  <si>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</si>
  <si>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</si>
  <si>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</si>
  <si>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</si>
  <si>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</si>
  <si>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</si>
  <si>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</si>
  <si>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</si>
  <si>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</si>
  <si>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</si>
  <si>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</si>
  <si>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</si>
  <si>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</si>
  <si>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</si>
  <si>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</si>
  <si>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</si>
  <si>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</si>
  <si>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</si>
  <si>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</si>
  <si>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</si>
  <si>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</si>
  <si>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</si>
  <si>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</si>
  <si>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</si>
  <si>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</si>
  <si>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</si>
  <si>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</si>
  <si>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</si>
  <si>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</si>
  <si>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</si>
  <si>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</si>
  <si>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</si>
  <si>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</si>
  <si>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</si>
  <si>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</si>
  <si>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</si>
  <si>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</si>
  <si>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</si>
  <si>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</si>
  <si>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</si>
  <si>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</si>
  <si>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</si>
  <si>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</si>
  <si>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</si>
  <si>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</si>
  <si>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</si>
  <si>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</si>
  <si>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</si>
  <si>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</si>
  <si>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</si>
  <si>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</si>
  <si>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</si>
  <si>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</si>
  <si>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</si>
  <si>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</si>
  <si>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</si>
  <si>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</si>
  <si>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</si>
  <si>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</si>
  <si>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</si>
  <si>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</si>
  <si>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</si>
  <si>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</si>
  <si>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</si>
  <si>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</si>
  <si>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</si>
  <si>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</si>
  <si>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</si>
  <si>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</si>
  <si>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</si>
  <si>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</si>
  <si>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</si>
  <si>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</si>
  <si>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</si>
  <si>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</si>
  <si>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</si>
  <si>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</si>
  <si>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</si>
  <si>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</si>
  <si>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</si>
  <si>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</si>
  <si>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</si>
  <si>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</si>
  <si>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</si>
  <si>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</si>
  <si>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</si>
  <si>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</si>
  <si>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</si>
  <si>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</si>
  <si>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</si>
  <si>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</si>
  <si>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</si>
  <si>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</si>
  <si>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</si>
  <si>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</si>
  <si>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</si>
  <si>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</si>
  <si>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</si>
  <si>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</si>
  <si>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</si>
  <si>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</si>
  <si>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</si>
  <si>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</si>
  <si>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</si>
  <si>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</si>
  <si>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</si>
  <si>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</si>
  <si>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</si>
  <si>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</si>
  <si>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</si>
  <si>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</si>
  <si>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</si>
  <si>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</si>
  <si>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</si>
  <si>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</si>
  <si>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</si>
  <si>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</si>
  <si>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</si>
  <si>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</si>
  <si>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</si>
  <si>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</si>
  <si>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</si>
  <si>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</si>
  <si>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</si>
  <si>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</si>
  <si>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</si>
  <si>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</si>
  <si>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</si>
  <si>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</si>
  <si>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</si>
  <si>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</si>
  <si>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</si>
  <si>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</si>
  <si>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</si>
  <si>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</si>
  <si>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</si>
  <si>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</si>
  <si>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</si>
  <si>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</si>
  <si>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</si>
  <si>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</si>
  <si>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</si>
  <si>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</si>
  <si>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</si>
  <si>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</si>
  <si>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</si>
  <si>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</si>
  <si>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</si>
  <si>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</si>
  <si>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</si>
  <si>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</si>
  <si>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</si>
  <si>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</si>
  <si>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</si>
  <si>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</si>
  <si>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</si>
  <si>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</si>
  <si>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</si>
  <si>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</si>
  <si>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</si>
  <si>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</si>
  <si>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</si>
  <si>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</si>
  <si>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</si>
  <si>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</si>
  <si>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</si>
  <si>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</si>
  <si>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</si>
  <si>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</si>
  <si>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</si>
  <si>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</si>
  <si>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</si>
  <si>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</si>
  <si>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</si>
  <si>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</si>
  <si>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</si>
  <si>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</si>
  <si>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</si>
  <si>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</si>
  <si>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</si>
  <si>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</si>
  <si>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</si>
  <si>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</si>
  <si>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</si>
  <si>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</si>
  <si>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</si>
  <si>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</si>
  <si>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</si>
  <si>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</si>
  <si>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</si>
  <si>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</si>
  <si>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</si>
  <si>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</si>
  <si>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</si>
  <si>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</si>
  <si>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</si>
  <si>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</si>
  <si>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</si>
  <si>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</si>
  <si>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</si>
  <si>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</si>
  <si>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</si>
  <si>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</si>
  <si>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</si>
  <si>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</si>
  <si>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</si>
  <si>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</si>
  <si>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</si>
  <si>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</si>
  <si>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</si>
  <si>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</si>
  <si>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</si>
  <si>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</si>
  <si>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</si>
  <si>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</si>
  <si>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</si>
  <si>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</si>
  <si>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</si>
  <si>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</si>
  <si>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</si>
  <si>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</si>
  <si>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</si>
  <si>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</si>
  <si>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</si>
  <si>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</si>
  <si>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</si>
  <si>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</si>
  <si>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</si>
  <si>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</si>
  <si>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</si>
  <si>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</si>
  <si>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</si>
  <si>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</si>
  <si>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</si>
  <si>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</si>
  <si>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</si>
  <si>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</si>
  <si>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</si>
  <si>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</si>
  <si>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</si>
  <si>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</si>
  <si>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</si>
  <si>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</si>
  <si>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</si>
  <si>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</si>
  <si>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</si>
  <si>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</si>
  <si>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</si>
  <si>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</si>
  <si>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</si>
  <si>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</si>
  <si>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</si>
  <si>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</si>
  <si>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</si>
  <si>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</si>
  <si>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</si>
  <si>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</si>
  <si>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</si>
  <si>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</si>
  <si>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</si>
  <si>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</si>
  <si>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</si>
  <si>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</si>
  <si>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</si>
  <si>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</si>
  <si>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</si>
  <si>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</si>
  <si>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</si>
  <si>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</si>
  <si>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</si>
  <si>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</si>
  <si>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</si>
  <si>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</si>
  <si>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</si>
  <si>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</si>
  <si>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</si>
  <si>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</si>
  <si>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</si>
  <si>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</si>
  <si>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</si>
  <si>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</si>
  <si>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</si>
  <si>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</si>
  <si>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</si>
  <si>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</si>
  <si>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</si>
  <si>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</si>
  <si>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</si>
  <si>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</si>
  <si>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</si>
  <si>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</si>
  <si>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</si>
  <si>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</si>
  <si>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</si>
  <si>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</si>
  <si>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</si>
  <si>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</si>
  <si>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</si>
  <si>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</si>
  <si>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</si>
  <si>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</si>
  <si>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</si>
  <si>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</si>
  <si>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</si>
  <si>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</si>
  <si>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</si>
  <si>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</si>
  <si>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</si>
  <si>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</si>
  <si>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</si>
  <si>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</si>
  <si>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</si>
  <si>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</si>
  <si>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</si>
  <si>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</si>
  <si>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</si>
  <si>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</si>
  <si>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</si>
  <si>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</si>
  <si>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</si>
  <si>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</si>
  <si>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</si>
  <si>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</si>
  <si>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</si>
  <si>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</si>
  <si>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</si>
  <si>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</si>
  <si>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</si>
  <si>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</si>
  <si>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</si>
  <si>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</si>
  <si>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</si>
  <si>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</si>
  <si>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</si>
  <si>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</si>
  <si>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</si>
  <si>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</si>
  <si>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</si>
  <si>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</si>
  <si>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</si>
  <si>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</si>
  <si>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</si>
  <si>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</si>
  <si>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</si>
  <si>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</si>
  <si>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</si>
  <si>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</si>
  <si>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</si>
  <si>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</si>
  <si>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</si>
  <si>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</si>
  <si>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</si>
  <si>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</si>
  <si>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</si>
  <si>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</si>
  <si>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</si>
  <si>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</si>
  <si>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</si>
  <si>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</si>
  <si>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</si>
  <si>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</si>
  <si>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</si>
  <si>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</si>
  <si>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</si>
  <si>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</si>
  <si>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</si>
  <si>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</si>
  <si>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</si>
  <si>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</si>
  <si>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</si>
  <si>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</si>
  <si>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</si>
  <si>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</si>
  <si>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</si>
  <si>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</si>
  <si>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</si>
  <si>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</si>
  <si>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</si>
  <si>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</si>
  <si>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</si>
  <si>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</si>
  <si>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</si>
  <si>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</si>
  <si>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</si>
  <si>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</si>
  <si>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</si>
  <si>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</si>
  <si>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</si>
  <si>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</si>
  <si>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</si>
  <si>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</si>
  <si>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</si>
  <si>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</si>
  <si>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</si>
  <si>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</si>
  <si>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</si>
  <si>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</si>
  <si>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</si>
  <si>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</si>
  <si>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</si>
  <si>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</si>
  <si>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</si>
  <si>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</si>
  <si>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</si>
  <si>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</si>
  <si>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</si>
  <si>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</si>
  <si>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</si>
  <si>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</si>
  <si>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</si>
  <si>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</si>
  <si>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</si>
  <si>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</si>
  <si>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</si>
  <si>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</si>
  <si>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</si>
  <si>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</si>
  <si>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</si>
  <si>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</si>
  <si>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</si>
  <si>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</si>
  <si>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</si>
  <si>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</si>
  <si>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</si>
  <si>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</si>
  <si>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</si>
  <si>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</si>
  <si>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</si>
  <si>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</si>
  <si>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</si>
  <si>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</si>
  <si>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</si>
  <si>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</si>
  <si>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</si>
  <si>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</si>
  <si>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</si>
  <si>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</si>
  <si>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</si>
  <si>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</si>
  <si>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</si>
  <si>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</si>
  <si>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</si>
  <si>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</si>
  <si>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</si>
  <si>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</si>
  <si>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</si>
  <si>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</si>
  <si>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</si>
  <si>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</si>
  <si>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</si>
  <si>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</si>
  <si>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</si>
  <si>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</si>
  <si>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</si>
  <si>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</si>
  <si>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</si>
  <si>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</si>
  <si>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</si>
  <si>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</si>
  <si>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</si>
  <si>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</si>
  <si>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</si>
  <si>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</si>
  <si>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</si>
  <si>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</si>
  <si>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</si>
  <si>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</si>
  <si>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</si>
  <si>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</si>
  <si>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</si>
  <si>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</si>
  <si>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</si>
  <si>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</si>
  <si>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</si>
  <si>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</si>
  <si>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</si>
  <si>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</si>
  <si>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</si>
  <si>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</si>
  <si>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</si>
  <si>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</si>
  <si>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</si>
  <si>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</si>
  <si>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</si>
  <si>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</si>
  <si>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</si>
  <si>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</si>
  <si>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</si>
  <si>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</si>
  <si>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</si>
  <si>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</si>
  <si>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</si>
  <si>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</si>
  <si>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</si>
  <si>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</si>
  <si>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</si>
  <si>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</si>
  <si>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</si>
  <si>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</si>
  <si>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</si>
  <si>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</si>
  <si>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</si>
  <si>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</si>
  <si>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</si>
  <si>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</si>
  <si>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</si>
  <si>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</si>
  <si>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</si>
  <si>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</si>
  <si>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</si>
  <si>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</si>
  <si>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</si>
  <si>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</si>
  <si>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</si>
  <si>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</si>
  <si>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</si>
  <si>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</si>
  <si>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</si>
  <si>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</si>
  <si>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</si>
  <si>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</si>
  <si>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</si>
  <si>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</si>
  <si>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</si>
  <si>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</si>
  <si>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</si>
  <si>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</si>
  <si>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</si>
  <si>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</si>
  <si>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</si>
  <si>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</si>
  <si>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</si>
  <si>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</si>
  <si>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</si>
  <si>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</si>
  <si>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</si>
  <si>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</si>
  <si>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</si>
  <si>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</si>
  <si>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</si>
  <si>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</si>
  <si>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</si>
  <si>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</si>
  <si>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</si>
  <si>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</si>
  <si>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</si>
  <si>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</si>
  <si>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</si>
  <si>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</si>
  <si>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</si>
  <si>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</si>
  <si>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</si>
  <si>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</si>
  <si>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</si>
  <si>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</si>
  <si>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</si>
  <si>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</si>
  <si>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</si>
  <si>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</si>
  <si>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</si>
  <si>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</si>
  <si>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</si>
  <si>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</si>
  <si>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</si>
  <si>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</si>
  <si>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</si>
  <si>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</si>
  <si>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</si>
  <si>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</si>
  <si>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</si>
  <si>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</si>
  <si>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</si>
  <si>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</si>
  <si>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</si>
  <si>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</si>
  <si>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</si>
  <si>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</si>
  <si>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</si>
  <si>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</si>
  <si>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</si>
  <si>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</si>
  <si>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</si>
  <si>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</si>
  <si>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</si>
  <si>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</si>
  <si>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</si>
  <si>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</si>
  <si>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</si>
  <si>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</si>
  <si>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</si>
  <si>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</si>
  <si>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</si>
  <si>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</si>
  <si>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</si>
  <si>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</si>
  <si>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</si>
  <si>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</si>
  <si>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</si>
  <si>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</si>
  <si>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</si>
  <si>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</si>
  <si>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</si>
  <si>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</si>
  <si>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</si>
  <si>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</si>
  <si>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</si>
  <si>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</si>
  <si>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</si>
  <si>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</si>
  <si>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</si>
  <si>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</si>
  <si>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</si>
  <si>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</si>
  <si>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</si>
  <si>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</si>
  <si>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</si>
  <si>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</si>
  <si>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</si>
  <si>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</si>
  <si>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</si>
  <si>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</si>
  <si>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</si>
  <si>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</si>
  <si>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</si>
  <si>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</si>
  <si>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</si>
  <si>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</si>
  <si>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</si>
  <si>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</si>
  <si>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</si>
  <si>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</si>
  <si>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</si>
  <si>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</si>
  <si>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</si>
  <si>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</si>
  <si>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</si>
  <si>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</si>
  <si>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</si>
  <si>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</si>
  <si>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</si>
  <si>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</si>
  <si>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</si>
  <si>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</si>
  <si>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</si>
  <si>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</si>
  <si>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</si>
  <si>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</si>
  <si>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</si>
  <si>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</si>
  <si>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</si>
  <si>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</si>
  <si>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</si>
  <si>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</si>
  <si>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</si>
  <si>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</si>
  <si>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</si>
  <si>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</si>
  <si>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</si>
  <si>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</si>
  <si>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</si>
  <si>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</si>
  <si>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</si>
  <si>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</si>
  <si>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</si>
  <si>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</si>
  <si>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</si>
  <si>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</si>
  <si>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</si>
  <si>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</si>
  <si>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</si>
  <si>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</si>
  <si>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</si>
  <si>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</si>
  <si>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</si>
  <si>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</si>
  <si>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</si>
  <si>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</si>
  <si>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</si>
  <si>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</si>
  <si>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</si>
  <si>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</si>
  <si>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</si>
  <si>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</si>
  <si>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</si>
  <si>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</si>
  <si>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</si>
  <si>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</si>
  <si>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</si>
  <si>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</si>
  <si>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</si>
  <si>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</si>
  <si>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</si>
  <si>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</si>
  <si>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</si>
  <si>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</si>
  <si>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</si>
  <si>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</si>
  <si>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</si>
  <si>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</si>
  <si>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</si>
  <si>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</si>
  <si>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</si>
  <si>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</si>
  <si>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</si>
  <si>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</si>
  <si>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</si>
  <si>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</si>
  <si>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</si>
  <si>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</si>
  <si>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</si>
  <si>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</si>
  <si>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</si>
  <si>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</si>
  <si>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</si>
  <si>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</si>
  <si>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</si>
  <si>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</si>
  <si>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</si>
  <si>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</si>
  <si>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</si>
  <si>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</si>
  <si>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</si>
  <si>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</si>
  <si>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</si>
  <si>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</si>
  <si>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</si>
  <si>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</si>
  <si>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</si>
  <si>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</si>
  <si>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</si>
  <si>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</si>
  <si>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</si>
  <si>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</si>
  <si>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</si>
  <si>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</si>
  <si>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</si>
  <si>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</si>
  <si>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</si>
  <si>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</si>
  <si>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</si>
  <si>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</si>
  <si>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</si>
  <si>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</si>
  <si>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</si>
  <si>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</si>
  <si>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</si>
  <si>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</si>
  <si>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</si>
  <si>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</si>
  <si>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</si>
  <si>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</si>
  <si>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</si>
  <si>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</si>
  <si>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</si>
  <si>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</si>
  <si>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</si>
  <si>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</si>
  <si>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</si>
  <si>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</si>
  <si>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</si>
  <si>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</si>
  <si>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</si>
  <si>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</si>
  <si>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</si>
  <si>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</si>
  <si>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</si>
  <si>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</si>
  <si>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</si>
  <si>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</si>
  <si>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</si>
  <si>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</si>
  <si>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</si>
  <si>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</si>
  <si>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</si>
  <si>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</si>
  <si>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</si>
  <si>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</si>
  <si>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</si>
  <si>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</si>
  <si>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</si>
  <si>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</si>
  <si>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</si>
  <si>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</si>
  <si>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</si>
  <si>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</si>
  <si>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</si>
  <si>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</si>
  <si>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</si>
  <si>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</si>
  <si>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</si>
  <si>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</si>
  <si>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</si>
  <si>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</si>
  <si>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</si>
  <si>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</si>
  <si>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</si>
  <si>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</si>
  <si>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</si>
  <si>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</si>
  <si>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</si>
  <si>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</si>
  <si>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</si>
  <si>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</si>
  <si>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</si>
  <si>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</si>
  <si>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</si>
  <si>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</si>
  <si>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</si>
  <si>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</si>
  <si>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</si>
  <si>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</si>
  <si>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</si>
  <si>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</si>
  <si>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</si>
  <si>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</si>
  <si>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</si>
  <si>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</si>
  <si>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</si>
  <si>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</si>
  <si>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</si>
  <si>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</si>
  <si>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</si>
  <si>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</si>
  <si>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</si>
  <si>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</si>
  <si>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</si>
  <si>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</si>
  <si>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</si>
  <si>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</si>
  <si>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</si>
  <si>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</si>
  <si>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</si>
  <si>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</si>
  <si>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</si>
  <si>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</si>
  <si>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</si>
  <si>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</si>
  <si>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</si>
  <si>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</si>
  <si>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</si>
  <si>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</si>
  <si>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</si>
  <si>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</si>
  <si>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</si>
  <si>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</si>
  <si>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</si>
  <si>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</si>
  <si>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</si>
  <si>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</si>
  <si>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</si>
  <si>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</si>
  <si>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</si>
  <si>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</si>
  <si>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</si>
  <si>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</si>
  <si>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</si>
  <si>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</si>
  <si>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</si>
  <si>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</si>
  <si>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</si>
  <si>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</si>
  <si>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</si>
  <si>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</si>
  <si>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</si>
  <si>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</si>
  <si>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</si>
  <si>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</si>
  <si>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</si>
  <si>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</si>
  <si>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</si>
  <si>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</si>
  <si>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</si>
  <si>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</si>
  <si>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</si>
  <si>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</si>
  <si>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</si>
  <si>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</si>
  <si>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</si>
  <si>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</si>
  <si>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</si>
  <si>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</si>
  <si>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</si>
  <si>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</si>
  <si>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</si>
  <si>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</si>
  <si>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</si>
  <si>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</si>
  <si>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</si>
  <si>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</si>
  <si>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</si>
  <si>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</si>
  <si>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</si>
  <si>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</si>
  <si>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</si>
  <si>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</si>
  <si>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</si>
  <si>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</si>
  <si>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</si>
  <si>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</si>
  <si>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</si>
  <si>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</si>
  <si>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</si>
  <si>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</si>
  <si>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</si>
  <si>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</si>
  <si>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</si>
  <si>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</si>
  <si>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</si>
  <si>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</si>
  <si>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</si>
  <si>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</si>
  <si>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</si>
  <si>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</si>
  <si>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</si>
  <si>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</si>
  <si>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</si>
  <si>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</si>
  <si>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</si>
  <si>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</si>
  <si>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</si>
  <si>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</si>
  <si>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</si>
  <si>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</si>
  <si>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</si>
  <si>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</si>
  <si>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</si>
  <si>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</si>
  <si>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</si>
  <si>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</si>
  <si>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</si>
  <si>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</si>
  <si>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</si>
  <si>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</si>
  <si>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</si>
  <si>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</si>
  <si>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</si>
  <si>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</si>
  <si>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</si>
  <si>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</si>
  <si>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</si>
  <si>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</si>
  <si>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</si>
  <si>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</si>
  <si>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</si>
  <si>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</si>
  <si>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</si>
  <si>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</si>
  <si>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</si>
  <si>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</si>
  <si>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</si>
  <si>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</si>
  <si>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</si>
  <si>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</si>
  <si>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</si>
  <si>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</si>
  <si>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</si>
  <si>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</si>
  <si>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</si>
  <si>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</si>
  <si>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</si>
  <si>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</si>
  <si>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</si>
  <si>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</si>
  <si>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</si>
  <si>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</si>
  <si>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</si>
  <si>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</si>
  <si>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</si>
  <si>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</si>
  <si>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</si>
  <si>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</si>
  <si>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</si>
  <si>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</si>
  <si>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</si>
  <si>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</si>
  <si>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</si>
  <si>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</si>
  <si>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</si>
  <si>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</si>
  <si>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</si>
  <si>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</si>
  <si>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</si>
  <si>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</si>
  <si>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</si>
  <si>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</si>
  <si>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</si>
  <si>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</si>
  <si>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</si>
  <si>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</si>
  <si>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</si>
  <si>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</si>
  <si>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</si>
  <si>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</si>
  <si>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</si>
  <si>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</si>
  <si>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</si>
  <si>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</si>
  <si>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</si>
  <si>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</si>
  <si>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</si>
  <si>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</si>
  <si>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</si>
  <si>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</si>
  <si>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</si>
  <si>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</si>
  <si>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</si>
  <si>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</si>
  <si>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</si>
  <si>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</si>
  <si>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</si>
  <si>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</si>
  <si>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</si>
  <si>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</si>
  <si>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</si>
  <si>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</si>
  <si>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</si>
  <si>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</si>
  <si>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</si>
  <si>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</si>
  <si>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</si>
  <si>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</si>
  <si>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</si>
  <si>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</si>
  <si>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</si>
  <si>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</si>
  <si>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</si>
  <si>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</si>
  <si>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</si>
  <si>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</si>
  <si>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</si>
  <si>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</si>
  <si>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</si>
  <si>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</si>
  <si>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</si>
  <si>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</si>
  <si>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</si>
  <si>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</si>
  <si>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</si>
  <si>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</si>
  <si>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</si>
  <si>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</si>
  <si>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</si>
  <si>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</si>
  <si>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</si>
  <si>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</si>
  <si>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</si>
  <si>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</si>
  <si>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</si>
  <si>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</si>
  <si>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</si>
  <si>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</si>
  <si>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</si>
  <si>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</si>
  <si>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</si>
  <si>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</si>
  <si>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</si>
  <si>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</si>
  <si>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</si>
  <si>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</si>
  <si>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</si>
  <si>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</si>
  <si>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</si>
  <si>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</si>
  <si>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</si>
  <si>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</si>
  <si>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</si>
  <si>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</si>
  <si>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</si>
  <si>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</si>
  <si>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</si>
  <si>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</si>
  <si>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</si>
  <si>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</si>
  <si>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</si>
  <si>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</si>
  <si>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</si>
  <si>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</si>
  <si>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</si>
  <si>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</si>
  <si>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</si>
  <si>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</si>
  <si>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</si>
  <si>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</si>
  <si>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</si>
  <si>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</si>
  <si>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</si>
  <si>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</si>
  <si>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</si>
  <si>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</si>
  <si>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</si>
  <si>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</si>
  <si>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</si>
  <si>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</si>
  <si>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</si>
  <si>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</si>
  <si>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</si>
  <si>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</si>
  <si>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</si>
  <si>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</si>
  <si>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</si>
  <si>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</si>
  <si>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</si>
  <si>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</si>
  <si>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</si>
  <si>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</si>
  <si>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</si>
  <si>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</si>
  <si>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</si>
  <si>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</si>
  <si>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</si>
  <si>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</si>
  <si>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</si>
  <si>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</si>
  <si>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</si>
  <si>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</si>
  <si>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</si>
  <si>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</si>
  <si>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</si>
  <si>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</si>
  <si>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</si>
  <si>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</si>
  <si>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</si>
  <si>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</si>
  <si>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</si>
  <si>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</si>
  <si>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</si>
  <si>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</si>
  <si>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</si>
  <si>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</si>
  <si>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</si>
  <si>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</si>
  <si>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</si>
  <si>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</si>
  <si>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</si>
  <si>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</si>
  <si>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</si>
  <si>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</si>
  <si>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</si>
  <si>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</si>
  <si>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</si>
  <si>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</si>
  <si>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</si>
  <si>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</si>
  <si>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</si>
  <si>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</si>
  <si>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</si>
  <si>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</si>
  <si>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</si>
  <si>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</si>
  <si>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</si>
  <si>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</si>
  <si>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</si>
  <si>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</si>
  <si>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</si>
  <si>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</si>
  <si>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</si>
  <si>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</si>
  <si>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</si>
  <si>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</si>
  <si>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</si>
  <si>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</si>
  <si>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</si>
  <si>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</si>
  <si>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</si>
  <si>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</si>
  <si>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</si>
  <si>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</si>
  <si>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</si>
  <si>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</si>
  <si>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</si>
  <si>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</si>
  <si>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</si>
  <si>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</si>
  <si>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</si>
  <si>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</si>
  <si>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</si>
  <si>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</si>
  <si>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</si>
  <si>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</si>
  <si>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</si>
  <si>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</si>
  <si>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</si>
  <si>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</si>
  <si>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</si>
  <si>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</si>
  <si>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</si>
  <si>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</si>
  <si>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</si>
  <si>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</si>
  <si>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</si>
  <si>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</si>
  <si>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</si>
  <si>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</si>
  <si>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</si>
  <si>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</si>
  <si>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</si>
  <si>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</si>
  <si>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</si>
  <si>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</si>
  <si>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</si>
  <si>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</si>
  <si>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</si>
  <si>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</si>
  <si>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</si>
  <si>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</si>
  <si>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</si>
  <si>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</si>
  <si>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</si>
  <si>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</si>
  <si>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</si>
  <si>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</si>
  <si>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</si>
  <si>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</si>
  <si>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</si>
  <si>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</si>
  <si>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</si>
  <si>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</si>
  <si>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</si>
  <si>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</si>
  <si>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</si>
  <si>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</si>
  <si>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</si>
  <si>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</si>
  <si>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</si>
  <si>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</si>
  <si>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</si>
  <si>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</si>
  <si>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</si>
  <si>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</si>
  <si>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</si>
  <si>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</si>
  <si>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</si>
  <si>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</si>
  <si>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</si>
  <si>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</si>
  <si>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</si>
  <si>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</si>
  <si>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</si>
  <si>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</si>
  <si>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</si>
  <si>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</si>
  <si>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</si>
  <si>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</si>
  <si>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</si>
  <si>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</si>
  <si>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</si>
  <si>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</si>
  <si>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</si>
  <si>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</si>
  <si>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</si>
  <si>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</si>
  <si>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</si>
  <si>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</si>
  <si>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</si>
  <si>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</si>
  <si>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</si>
  <si>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</si>
  <si>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</si>
  <si>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</si>
  <si>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</si>
  <si>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</si>
  <si>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</si>
  <si>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</si>
  <si>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</si>
  <si>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</si>
  <si>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</si>
  <si>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</si>
  <si>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</si>
  <si>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</si>
  <si>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</si>
  <si>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</si>
  <si>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</si>
  <si>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</si>
  <si>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</si>
  <si>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</si>
  <si>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</si>
  <si>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</si>
  <si>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</si>
  <si>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</si>
  <si>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</si>
  <si>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</si>
  <si>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</si>
  <si>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</si>
  <si>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</si>
  <si>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</si>
  <si>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</si>
  <si>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</si>
  <si>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</si>
  <si>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</si>
  <si>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</si>
  <si>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</si>
  <si>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</si>
  <si>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</si>
  <si>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</si>
  <si>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</si>
  <si>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</si>
  <si>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</si>
  <si>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</si>
  <si>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</si>
  <si>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</si>
  <si>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</si>
  <si>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</si>
  <si>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</si>
  <si>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</si>
  <si>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</si>
  <si>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</si>
  <si>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</si>
  <si>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</si>
  <si>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</si>
  <si>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</si>
  <si>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</si>
  <si>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</si>
  <si>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</si>
  <si>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</si>
  <si>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</si>
  <si>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</si>
  <si>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</si>
  <si>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</si>
  <si>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</si>
  <si>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</si>
  <si>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</si>
  <si>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</si>
  <si>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</si>
  <si>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</si>
  <si>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</si>
  <si>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</si>
  <si>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</si>
  <si>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</si>
  <si>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</si>
  <si>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</si>
  <si>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</si>
  <si>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</si>
  <si>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</si>
  <si>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</si>
  <si>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</si>
  <si>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</si>
  <si>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</si>
  <si>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</si>
  <si>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</si>
  <si>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</si>
  <si>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</si>
  <si>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</si>
  <si>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</si>
  <si>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</si>
  <si>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</si>
  <si>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</si>
  <si>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</si>
  <si>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</si>
  <si>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</si>
  <si>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</si>
  <si>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</si>
  <si>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</si>
  <si>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</si>
  <si>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</si>
  <si>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</si>
  <si>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</si>
  <si>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</si>
  <si>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</si>
  <si>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</si>
  <si>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</si>
  <si>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</si>
  <si>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</si>
  <si>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</si>
  <si>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</si>
  <si>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</si>
  <si>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</si>
  <si>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</si>
  <si>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</si>
  <si>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</si>
  <si>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</si>
  <si>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</si>
  <si>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</si>
  <si>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</si>
  <si>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</si>
  <si>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</si>
  <si>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</si>
  <si>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</si>
  <si>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</si>
  <si>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</si>
  <si>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</si>
  <si>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</si>
  <si>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</si>
  <si>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</si>
  <si>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</si>
  <si>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</si>
  <si>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</si>
  <si>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</si>
  <si>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</si>
  <si>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</si>
  <si>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</si>
  <si>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</si>
  <si>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</si>
  <si>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</si>
  <si>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</si>
  <si>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</si>
  <si>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</si>
  <si>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</si>
  <si>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</si>
  <si>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</si>
  <si>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</si>
  <si>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</si>
  <si>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</si>
  <si>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</si>
  <si>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</si>
  <si>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</si>
  <si>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</si>
  <si>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</si>
  <si>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</si>
  <si>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</si>
  <si>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</si>
  <si>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</si>
  <si>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</si>
  <si>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</si>
  <si>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</si>
  <si>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</si>
  <si>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</si>
  <si>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</si>
  <si>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</si>
  <si>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</si>
  <si>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</si>
  <si>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</si>
  <si>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</si>
  <si>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</si>
  <si>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</si>
  <si>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</si>
  <si>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</si>
  <si>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</si>
  <si>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</si>
  <si>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</si>
  <si>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</si>
  <si>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</si>
  <si>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</si>
  <si>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</si>
  <si>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</si>
  <si>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</si>
  <si>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</si>
  <si>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</si>
  <si>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</si>
  <si>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</si>
  <si>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</si>
  <si>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</si>
  <si>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</si>
  <si>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</si>
  <si>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</si>
  <si>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</si>
  <si>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</si>
  <si>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</si>
  <si>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</si>
  <si>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</si>
  <si>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</si>
  <si>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</si>
  <si>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</si>
  <si>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</si>
  <si>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</si>
  <si>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</si>
  <si>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</si>
  <si>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</si>
  <si>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</si>
  <si>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</si>
  <si>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</si>
  <si>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</si>
  <si>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</si>
  <si>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</si>
  <si>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</si>
  <si>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</si>
  <si>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</si>
  <si>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</si>
  <si>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</si>
  <si>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</si>
  <si>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</si>
  <si>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</si>
  <si>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</si>
  <si>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</si>
  <si>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</si>
  <si>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</si>
  <si>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</si>
  <si>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</si>
  <si>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</si>
  <si>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</si>
  <si>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</si>
  <si>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</si>
  <si>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</si>
  <si>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</si>
  <si>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</si>
  <si>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</si>
  <si>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</si>
  <si>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</si>
  <si>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</si>
  <si>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</si>
  <si>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</si>
  <si>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</si>
  <si>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</si>
  <si>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</si>
  <si>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</si>
  <si>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</si>
  <si>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</si>
  <si>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</si>
  <si>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</si>
  <si>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</si>
  <si>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</si>
  <si>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</si>
  <si>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</si>
  <si>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</si>
  <si>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</si>
  <si>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</si>
  <si>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</si>
  <si>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</si>
  <si>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</si>
  <si>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</si>
  <si>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</si>
  <si>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</si>
  <si>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</si>
  <si>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</si>
  <si>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</si>
  <si>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</si>
  <si>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</si>
  <si>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</si>
  <si>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</si>
  <si>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</si>
  <si>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</si>
  <si>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</si>
  <si>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</si>
  <si>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</si>
  <si>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</si>
  <si>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</si>
  <si>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</si>
  <si>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</si>
  <si>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</si>
  <si>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</si>
  <si>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</si>
  <si>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</si>
  <si>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</si>
  <si>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</si>
  <si>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</si>
  <si>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</si>
  <si>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</si>
  <si>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</si>
  <si>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</si>
  <si>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</si>
  <si>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</si>
  <si>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</si>
  <si>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</si>
  <si>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</si>
  <si>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</si>
  <si>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</si>
  <si>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</si>
  <si>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</si>
  <si>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</si>
  <si>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</si>
  <si>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</si>
  <si>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</si>
  <si>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</si>
  <si>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</si>
  <si>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</si>
  <si>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</si>
  <si>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</si>
  <si>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</si>
  <si>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</si>
  <si>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</si>
  <si>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</si>
  <si>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</si>
  <si>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</si>
  <si>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</si>
  <si>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</si>
  <si>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</si>
  <si>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</si>
  <si>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</si>
  <si>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</si>
  <si>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</si>
  <si>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</si>
  <si>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</si>
  <si>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</si>
  <si>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</si>
  <si>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</si>
  <si>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</si>
  <si>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</si>
  <si>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</si>
  <si>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</si>
  <si>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</si>
  <si>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</si>
  <si>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</si>
  <si>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</si>
  <si>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</si>
  <si>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</si>
  <si>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</si>
  <si>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</si>
  <si>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</si>
  <si>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</si>
  <si>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</si>
  <si>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</si>
  <si>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</si>
  <si>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</si>
  <si>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</si>
  <si>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</si>
  <si>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</si>
  <si>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</si>
  <si>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</si>
  <si>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</si>
  <si>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</si>
  <si>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</si>
  <si>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</si>
  <si>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</si>
  <si>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</si>
  <si>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</si>
  <si>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</si>
  <si>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</si>
  <si>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</si>
  <si>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</si>
  <si>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</si>
  <si>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</si>
  <si>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</si>
  <si>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</si>
  <si>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</si>
  <si>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</si>
  <si>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</si>
  <si>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</si>
  <si>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</si>
  <si>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</si>
  <si>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</si>
  <si>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</si>
  <si>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</si>
  <si>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</si>
  <si>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</si>
  <si>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</si>
  <si>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</si>
  <si>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</si>
  <si>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</si>
  <si>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</si>
  <si>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</si>
  <si>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</si>
  <si>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</si>
  <si>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</si>
  <si>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</si>
  <si>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</si>
  <si>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</si>
  <si>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</si>
  <si>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</si>
  <si>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</si>
  <si>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</si>
  <si>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</si>
  <si>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</si>
  <si>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</si>
  <si>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</si>
  <si>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</si>
  <si>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</si>
  <si>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</si>
  <si>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</si>
  <si>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</si>
  <si>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</si>
  <si>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</si>
  <si>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</si>
  <si>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</si>
  <si>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</si>
  <si>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</si>
  <si>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</si>
  <si>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</si>
  <si>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</si>
  <si>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</si>
  <si>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</si>
  <si>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</si>
  <si>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</si>
  <si>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</si>
  <si>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</si>
  <si>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</si>
  <si>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</si>
  <si>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</si>
  <si>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</si>
  <si>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</si>
  <si>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</si>
  <si>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</si>
  <si>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</si>
  <si>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</si>
  <si>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</si>
  <si>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</si>
  <si>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</si>
  <si>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</si>
  <si>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</si>
  <si>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</si>
  <si>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</si>
  <si>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</si>
  <si>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</si>
  <si>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</si>
  <si>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</si>
  <si>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</si>
  <si>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</si>
  <si>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</si>
  <si>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</si>
  <si>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</si>
  <si>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</si>
  <si>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</si>
  <si>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</si>
  <si>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</si>
  <si>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</si>
  <si>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</si>
  <si>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</si>
  <si>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</si>
  <si>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</si>
  <si>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</si>
  <si>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</si>
  <si>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</si>
  <si>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</si>
  <si>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</si>
  <si>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</si>
  <si>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</si>
  <si>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</si>
  <si>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</si>
  <si>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</si>
  <si>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</si>
  <si>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</si>
  <si>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</si>
  <si>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</si>
  <si>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</si>
  <si>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</si>
  <si>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</si>
  <si>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</si>
  <si>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</si>
  <si>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</si>
  <si>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</si>
  <si>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</si>
  <si>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</si>
  <si>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</si>
  <si>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</si>
  <si>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</si>
  <si>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</si>
  <si>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</si>
  <si>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</si>
  <si>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</si>
  <si>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</si>
  <si>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</si>
  <si>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</si>
  <si>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</si>
  <si>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</si>
  <si>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</si>
  <si>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</si>
  <si>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</si>
  <si>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</si>
  <si>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</si>
  <si>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</si>
  <si>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</si>
  <si>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</si>
  <si>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</si>
  <si>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</si>
  <si>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</si>
  <si>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</si>
  <si>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</si>
  <si>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</si>
  <si>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</si>
  <si>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</si>
  <si>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</si>
  <si>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</si>
  <si>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</si>
  <si>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</si>
  <si>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</si>
  <si>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</si>
  <si>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</si>
  <si>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</si>
  <si>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</si>
  <si>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</si>
  <si>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</si>
  <si>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</si>
  <si>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</si>
  <si>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</si>
  <si>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</si>
  <si>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</si>
  <si>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</si>
  <si>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</si>
  <si>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</si>
  <si>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</si>
  <si>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</si>
  <si>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</si>
  <si>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</si>
  <si>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</si>
  <si>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</si>
  <si>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</si>
  <si>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</si>
  <si>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</si>
  <si>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</si>
  <si>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</si>
  <si>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</si>
  <si>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</si>
  <si>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</si>
  <si>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</si>
  <si>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</si>
  <si>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</si>
  <si>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</si>
  <si>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</si>
  <si>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</si>
  <si>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</si>
  <si>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</si>
  <si>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</si>
  <si>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</si>
  <si>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</si>
  <si>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</si>
  <si>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</si>
  <si>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</si>
  <si>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</si>
  <si>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</si>
  <si>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</si>
  <si>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</si>
  <si>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</si>
  <si>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</si>
  <si>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</si>
  <si>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</si>
  <si>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</si>
  <si>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</si>
  <si>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</si>
  <si>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</si>
  <si>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</si>
  <si>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</si>
  <si>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</si>
  <si>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</si>
  <si>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</si>
  <si>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</si>
  <si>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</si>
  <si>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</si>
  <si>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</si>
  <si>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</si>
  <si>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</si>
  <si>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</si>
  <si>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</si>
  <si>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</si>
  <si>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</si>
  <si>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</si>
  <si>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</si>
  <si>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</si>
  <si>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</si>
  <si>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</si>
  <si>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</si>
  <si>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</si>
  <si>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</si>
  <si>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</si>
  <si>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</si>
  <si>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</si>
  <si>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</si>
  <si>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</si>
  <si>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</si>
  <si>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</si>
  <si>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</si>
  <si>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</si>
  <si>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</si>
  <si>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</si>
  <si>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</si>
  <si>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</si>
  <si>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</si>
  <si>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</si>
  <si>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</si>
  <si>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</si>
  <si>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</si>
  <si>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</si>
  <si>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</si>
  <si>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</si>
  <si>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</si>
  <si>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</si>
  <si>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</si>
  <si>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</si>
  <si>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</si>
  <si>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</si>
  <si>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</si>
  <si>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</si>
  <si>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</si>
  <si>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</si>
  <si>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</si>
  <si>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</si>
  <si>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</si>
  <si>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</si>
  <si>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</si>
  <si>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</si>
  <si>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</si>
  <si>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</si>
  <si>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</si>
  <si>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</si>
  <si>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</si>
  <si>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</si>
  <si>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</si>
  <si>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</si>
  <si>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</si>
  <si>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</si>
  <si>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</si>
  <si>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</si>
  <si>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</si>
  <si>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</si>
  <si>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</si>
  <si>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</si>
  <si>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</si>
  <si>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</si>
  <si>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</si>
  <si>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</si>
  <si>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</si>
  <si>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</si>
  <si>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</si>
  <si>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</si>
  <si>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</si>
  <si>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</si>
  <si>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</si>
  <si>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</si>
  <si>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</si>
  <si>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</si>
  <si>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</si>
  <si>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</si>
  <si>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</si>
  <si>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</si>
  <si>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</si>
  <si>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</si>
  <si>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</si>
  <si>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</si>
  <si>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</si>
  <si>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</si>
  <si>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</si>
  <si>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</si>
  <si>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</si>
  <si>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</si>
  <si>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</si>
  <si>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</si>
  <si>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</si>
  <si>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</si>
  <si>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</si>
  <si>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</si>
  <si>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</si>
  <si>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</si>
  <si>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</si>
  <si>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</si>
  <si>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</si>
  <si>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</si>
  <si>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</si>
  <si>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</si>
  <si>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</si>
  <si>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</si>
  <si>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</si>
  <si>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</si>
  <si>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</si>
  <si>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</si>
  <si>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</si>
  <si>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</si>
  <si>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</si>
  <si>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</si>
  <si>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</si>
  <si>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</si>
  <si>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</si>
  <si>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</si>
  <si>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</si>
  <si>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</si>
  <si>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</si>
  <si>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</si>
  <si>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</si>
  <si>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</si>
  <si>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</si>
  <si>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</si>
  <si>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</si>
  <si>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</si>
  <si>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</si>
  <si>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</si>
  <si>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</si>
  <si>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</si>
  <si>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</si>
  <si>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</si>
  <si>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</si>
  <si>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</si>
  <si>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</si>
  <si>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</si>
  <si>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</si>
  <si>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</si>
  <si>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</si>
  <si>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</si>
  <si>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</si>
  <si>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</si>
  <si>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</si>
  <si>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</si>
  <si>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</si>
  <si>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</si>
  <si>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</si>
  <si>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</si>
  <si>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</si>
  <si>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</si>
  <si>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</si>
  <si>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</si>
  <si>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</si>
  <si>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</si>
  <si>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</si>
  <si>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</si>
  <si>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</si>
  <si>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</si>
  <si>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</si>
  <si>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</si>
  <si>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</si>
  <si>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</si>
  <si>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</si>
  <si>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</si>
  <si>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</si>
  <si>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</si>
  <si>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</si>
  <si>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</si>
  <si>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</si>
  <si>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</si>
  <si>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</si>
  <si>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</si>
  <si>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</si>
  <si>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</si>
  <si>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</si>
  <si>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</si>
  <si>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</si>
  <si>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</si>
  <si>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</si>
  <si>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</si>
  <si>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</si>
  <si>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</si>
  <si>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</si>
  <si>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</si>
  <si>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</si>
  <si>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</si>
  <si>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</si>
  <si>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</si>
  <si>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</si>
  <si>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</si>
  <si>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</si>
  <si>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</si>
  <si>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</si>
  <si>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</si>
  <si>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</si>
  <si>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</si>
  <si>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</si>
  <si>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</si>
  <si>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</si>
  <si>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</si>
  <si>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</si>
  <si>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</si>
  <si>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</si>
  <si>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</si>
  <si>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</si>
  <si>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</si>
  <si>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</si>
  <si>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</si>
  <si>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</si>
  <si>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</si>
  <si>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</si>
  <si>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</si>
  <si>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</si>
  <si>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</si>
  <si>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</si>
  <si>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</si>
  <si>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</si>
  <si>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</si>
  <si>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</si>
  <si>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</si>
  <si>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</si>
  <si>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</si>
  <si>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</si>
  <si>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</si>
  <si>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</si>
  <si>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</si>
  <si>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</si>
  <si>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</si>
  <si>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</si>
  <si>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</si>
  <si>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</si>
  <si>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</si>
  <si>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</si>
  <si>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</si>
  <si>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</si>
  <si>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</si>
  <si>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</si>
  <si>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</si>
  <si>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</si>
  <si>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</si>
  <si>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</si>
  <si>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</si>
  <si>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</si>
  <si>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</si>
  <si>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</si>
  <si>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</si>
  <si>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</si>
  <si>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</si>
  <si>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</si>
  <si>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</si>
  <si>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</si>
  <si>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</si>
  <si>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</si>
  <si>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</si>
  <si>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</si>
  <si>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</si>
  <si>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</si>
  <si>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</si>
  <si>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</si>
  <si>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</si>
  <si>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</si>
  <si>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</si>
  <si>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</si>
  <si>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</si>
  <si>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</si>
  <si>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</si>
  <si>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</si>
  <si>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</si>
  <si>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</si>
  <si>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</si>
  <si>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</si>
  <si>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</si>
  <si>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</si>
  <si>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</si>
  <si>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</si>
  <si>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</si>
  <si>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</si>
  <si>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</si>
  <si>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</si>
  <si>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</si>
  <si>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</si>
  <si>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</si>
  <si>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</si>
  <si>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</si>
  <si>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</si>
  <si>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</si>
  <si>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</si>
  <si>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</si>
  <si>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</si>
  <si>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</si>
  <si>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</si>
  <si>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</si>
  <si>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</si>
  <si>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</si>
  <si>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</si>
  <si>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</si>
  <si>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</si>
  <si>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</si>
  <si>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</si>
  <si>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</si>
  <si>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</si>
  <si>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</si>
  <si>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</si>
  <si>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</si>
  <si>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</si>
  <si>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</si>
  <si>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</si>
  <si>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</si>
  <si>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</si>
  <si>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</si>
  <si>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</si>
  <si>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</si>
  <si>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</si>
  <si>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</si>
  <si>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</si>
  <si>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</si>
  <si>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</si>
  <si>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</si>
  <si>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</si>
  <si>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</si>
  <si>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</si>
  <si>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</si>
  <si>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</si>
  <si>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</si>
  <si>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</si>
  <si>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</si>
  <si>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</si>
  <si>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</si>
  <si>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</si>
  <si>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</si>
  <si>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</si>
  <si>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</si>
  <si>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</si>
  <si>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</si>
  <si>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</si>
  <si>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</si>
  <si>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</si>
  <si>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</si>
  <si>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</si>
  <si>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</si>
  <si>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</si>
  <si>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</si>
  <si>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</si>
  <si>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</si>
  <si>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</si>
  <si>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</si>
  <si>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</si>
  <si>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</si>
  <si>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</si>
  <si>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</si>
  <si>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</si>
  <si>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</si>
  <si>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</si>
  <si>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</si>
  <si>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</si>
  <si>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</si>
  <si>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</si>
  <si>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</si>
  <si>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</si>
  <si>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</si>
  <si>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</si>
  <si>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</si>
  <si>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</si>
  <si>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</si>
  <si>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</si>
  <si>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</si>
  <si>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</si>
  <si>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</si>
  <si>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</si>
  <si>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</si>
  <si>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</si>
  <si>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</si>
  <si>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</si>
  <si>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</si>
  <si>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</si>
  <si>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</si>
  <si>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</si>
  <si>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</si>
  <si>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</si>
  <si>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</si>
  <si>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</si>
  <si>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</si>
  <si>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</si>
  <si>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</si>
  <si>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</si>
  <si>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</si>
  <si>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</si>
  <si>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</si>
  <si>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</si>
  <si>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</si>
  <si>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</si>
  <si>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</si>
  <si>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</si>
  <si>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</si>
  <si>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</si>
  <si>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</si>
  <si>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</si>
  <si>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</si>
  <si>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</si>
  <si>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</si>
  <si>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</si>
  <si>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</si>
  <si>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</si>
  <si>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</si>
  <si>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</si>
  <si>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</si>
  <si>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</si>
  <si>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</si>
  <si>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</si>
  <si>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</si>
  <si>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</si>
  <si>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</si>
  <si>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</si>
  <si>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</si>
  <si>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</si>
  <si>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</si>
  <si>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</si>
  <si>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</si>
  <si>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</si>
  <si>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</si>
  <si>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</si>
  <si>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</si>
  <si>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</si>
  <si>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</si>
  <si>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</si>
  <si>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</si>
  <si>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</si>
  <si>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</si>
  <si>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</si>
  <si>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</si>
  <si>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</si>
  <si>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</si>
  <si>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</si>
  <si>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</si>
  <si>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</si>
  <si>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</si>
  <si>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</si>
  <si>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</si>
  <si>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</si>
  <si>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</si>
  <si>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</si>
  <si>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</si>
  <si>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</si>
  <si>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</si>
  <si>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</si>
  <si>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</si>
  <si>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</si>
  <si>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</si>
  <si>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</si>
  <si>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</si>
  <si>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</si>
  <si>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</si>
  <si>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</si>
  <si>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</si>
  <si>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</si>
  <si>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</si>
  <si>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</si>
  <si>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</si>
  <si>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</si>
  <si>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</si>
  <si>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</si>
  <si>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</si>
  <si>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</si>
  <si>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</si>
  <si>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</si>
  <si>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</si>
  <si>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</si>
  <si>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</si>
  <si>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</si>
  <si>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</si>
  <si>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</si>
  <si>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</si>
  <si>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</si>
  <si>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</si>
  <si>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</si>
  <si>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</si>
  <si>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</si>
  <si>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</si>
  <si>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</si>
  <si>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</si>
  <si>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</si>
  <si>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</si>
  <si>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</si>
  <si>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</si>
  <si>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</si>
  <si>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</si>
  <si>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</si>
  <si>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</si>
  <si>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</si>
  <si>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</si>
  <si>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</si>
  <si>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</si>
  <si>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</si>
  <si>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</si>
  <si>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</si>
  <si>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</si>
  <si>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</si>
  <si>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</si>
  <si>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</si>
  <si>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</si>
  <si>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</si>
  <si>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</si>
  <si>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</si>
  <si>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</si>
  <si>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</si>
  <si>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</si>
  <si>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</si>
  <si>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</si>
  <si>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</si>
  <si>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</si>
  <si>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</si>
  <si>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</si>
  <si>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</si>
  <si>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</si>
  <si>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</si>
  <si>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</si>
  <si>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</si>
  <si>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</si>
  <si>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</si>
  <si>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</si>
  <si>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</si>
  <si>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</si>
  <si>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</si>
  <si>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</si>
  <si>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</si>
  <si>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</si>
  <si>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</si>
  <si>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</si>
  <si>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</si>
  <si>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</si>
  <si>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</si>
  <si>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</si>
  <si>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</si>
  <si>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</si>
  <si>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</si>
  <si>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</si>
  <si>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</si>
  <si>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</si>
  <si>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</si>
  <si>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</si>
  <si>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</si>
  <si>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</si>
  <si>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</si>
  <si>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</si>
  <si>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</si>
  <si>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</si>
  <si>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</si>
  <si>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</si>
  <si>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</si>
  <si>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</si>
  <si>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</si>
  <si>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</si>
  <si>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</si>
  <si>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</si>
  <si>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</si>
  <si>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</si>
  <si>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</si>
  <si>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</si>
  <si>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</si>
  <si>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</si>
  <si>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</si>
  <si>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</si>
  <si>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</si>
  <si>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</si>
  <si>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</si>
  <si>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</si>
  <si>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</si>
  <si>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</si>
  <si>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</si>
  <si>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</si>
  <si>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</si>
  <si>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</si>
  <si>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</si>
  <si>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</si>
  <si>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</si>
  <si>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</si>
  <si>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</si>
  <si>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</si>
  <si>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</si>
  <si>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</si>
  <si>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</si>
  <si>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</si>
  <si>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</si>
  <si>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</si>
  <si>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</si>
  <si>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</si>
  <si>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</si>
  <si>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</si>
  <si>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</si>
  <si>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</si>
  <si>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</si>
  <si>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</si>
  <si>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</si>
  <si>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</si>
  <si>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</si>
  <si>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</si>
  <si>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</si>
  <si>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</si>
  <si>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</si>
  <si>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</si>
  <si>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</si>
  <si>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</si>
  <si>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</si>
  <si>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</si>
  <si>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</si>
  <si>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</si>
  <si>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</si>
  <si>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</si>
  <si>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</si>
  <si>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</si>
  <si>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</si>
  <si>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</si>
  <si>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</si>
  <si>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</si>
  <si>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</si>
  <si>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</si>
  <si>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</si>
  <si>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</si>
  <si>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</si>
  <si>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</si>
  <si>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</si>
  <si>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</si>
  <si>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</si>
  <si>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</si>
  <si>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</si>
  <si>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</si>
  <si>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</si>
  <si>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</si>
  <si>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</si>
  <si>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</si>
  <si>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</si>
  <si>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</si>
  <si>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</si>
  <si>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</si>
  <si>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</si>
  <si>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</si>
  <si>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</si>
  <si>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</si>
  <si>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</si>
  <si>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</si>
  <si>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</si>
  <si>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</si>
  <si>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</si>
  <si>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</si>
  <si>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</si>
  <si>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</si>
  <si>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</si>
  <si>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</si>
  <si>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</si>
  <si>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</si>
  <si>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</si>
  <si>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</si>
  <si>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</si>
  <si>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</si>
  <si>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</si>
  <si>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</si>
  <si>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</si>
  <si>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</si>
  <si>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</si>
  <si>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</si>
  <si>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</si>
  <si>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</si>
  <si>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</si>
  <si>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</si>
  <si>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</si>
  <si>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</si>
  <si>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</si>
  <si>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</si>
  <si>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</si>
  <si>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</si>
  <si>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</si>
  <si>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</si>
  <si>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</si>
  <si>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</si>
  <si>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</si>
  <si>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</si>
  <si>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</si>
  <si>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</si>
  <si>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</si>
  <si>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</si>
  <si>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</si>
  <si>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</si>
  <si>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</si>
  <si>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</si>
  <si>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</si>
  <si>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</si>
  <si>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</si>
  <si>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</si>
  <si>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</si>
  <si>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</si>
  <si>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</si>
  <si>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</si>
  <si>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</si>
  <si>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</si>
  <si>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</si>
  <si>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</si>
  <si>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</si>
  <si>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</si>
  <si>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</si>
  <si>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</si>
  <si>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</si>
  <si>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</si>
  <si>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</si>
  <si>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</si>
  <si>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</si>
  <si>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</si>
  <si>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</si>
  <si>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</si>
  <si>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</si>
  <si>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</si>
  <si>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</si>
  <si>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</si>
  <si>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</si>
  <si>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</si>
  <si>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</si>
  <si>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</si>
  <si>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</si>
  <si>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</si>
  <si>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</si>
  <si>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</si>
  <si>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</si>
  <si>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</si>
  <si>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</si>
  <si>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</si>
  <si>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</si>
  <si>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</si>
  <si>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</si>
  <si>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</si>
  <si>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</si>
  <si>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</si>
  <si>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</si>
  <si>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</si>
  <si>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</si>
  <si>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</si>
  <si>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</si>
  <si>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</si>
  <si>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</si>
  <si>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</si>
  <si>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</si>
  <si>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</si>
  <si>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</si>
  <si>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</si>
  <si>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</si>
  <si>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</si>
  <si>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</si>
  <si>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</si>
  <si>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</si>
  <si>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</si>
  <si>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</si>
  <si>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</si>
  <si>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</si>
  <si>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</si>
  <si>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</si>
  <si>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</si>
  <si>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</si>
  <si>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</si>
  <si>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</si>
  <si>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</si>
  <si>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</si>
  <si>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</si>
  <si>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</si>
  <si>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</si>
  <si>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</si>
  <si>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</si>
  <si>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</si>
  <si>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</si>
  <si>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</si>
  <si>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</si>
  <si>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</si>
  <si>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</si>
  <si>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</si>
  <si>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</si>
  <si>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</si>
  <si>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</si>
  <si>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</si>
  <si>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</si>
  <si>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</si>
  <si>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</si>
  <si>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</si>
  <si>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</si>
  <si>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</si>
  <si>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</si>
  <si>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</si>
  <si>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</si>
  <si>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</si>
  <si>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</si>
  <si>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</si>
  <si>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</si>
  <si>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</si>
  <si>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</si>
  <si>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</si>
  <si>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</si>
  <si>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</si>
  <si>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</si>
  <si>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</si>
  <si>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</si>
  <si>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</si>
  <si>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</si>
  <si>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</si>
  <si>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</si>
  <si>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</si>
  <si>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</si>
  <si>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</si>
  <si>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</si>
  <si>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</si>
  <si>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</si>
  <si>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</si>
  <si>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</si>
  <si>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</si>
  <si>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</si>
  <si>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</si>
  <si>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</si>
  <si>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</si>
  <si>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</si>
  <si>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</si>
  <si>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</si>
  <si>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</si>
  <si>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</si>
  <si>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</si>
  <si>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</si>
  <si>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</si>
  <si>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</si>
  <si>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</si>
  <si>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</si>
  <si>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</si>
  <si>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</si>
  <si>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</si>
  <si>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</si>
  <si>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</si>
  <si>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</si>
  <si>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</si>
  <si>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</si>
  <si>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</si>
  <si>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</si>
  <si>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</si>
  <si>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</si>
  <si>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</si>
  <si>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</si>
  <si>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</si>
  <si>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</si>
  <si>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</si>
  <si>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</si>
  <si>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</si>
  <si>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</si>
  <si>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</si>
  <si>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</si>
  <si>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</si>
  <si>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</si>
  <si>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</si>
  <si>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</si>
  <si>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</si>
  <si>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</si>
  <si>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</si>
  <si>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</si>
  <si>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</si>
  <si>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</si>
  <si>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</si>
  <si>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</si>
  <si>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</si>
  <si>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</si>
  <si>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</si>
  <si>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</si>
  <si>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</si>
  <si>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</si>
  <si>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</si>
  <si>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</si>
  <si>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</si>
  <si>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</si>
  <si>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</si>
  <si>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</si>
  <si>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</si>
  <si>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</si>
  <si>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</si>
  <si>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</si>
  <si>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</si>
  <si>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</si>
  <si>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</si>
  <si>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</si>
  <si>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</si>
  <si>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</si>
  <si>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</si>
  <si>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</si>
  <si>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</si>
  <si>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</si>
  <si>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</si>
  <si>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</si>
  <si>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</si>
  <si>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</si>
  <si>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</si>
  <si>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</si>
  <si>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</si>
  <si>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</si>
  <si>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</si>
  <si>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</si>
  <si>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</si>
  <si>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</si>
  <si>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</si>
  <si>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</si>
  <si>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</si>
  <si>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</si>
  <si>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</si>
  <si>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</si>
  <si>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</si>
  <si>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</si>
  <si>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</si>
  <si>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</si>
  <si>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</si>
  <si>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</si>
  <si>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</si>
  <si>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</si>
  <si>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</si>
  <si>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</si>
  <si>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</si>
  <si>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</si>
  <si>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</si>
  <si>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</si>
  <si>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</si>
  <si>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</si>
  <si>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</si>
  <si>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</si>
  <si>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</si>
  <si>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</si>
  <si>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</si>
  <si>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</si>
  <si>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</si>
  <si>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</si>
  <si>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</si>
  <si>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</si>
  <si>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</si>
  <si>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</si>
  <si>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</si>
  <si>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</si>
  <si>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</si>
  <si>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</si>
  <si>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</si>
  <si>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</si>
  <si>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</si>
  <si>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</si>
  <si>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</si>
  <si>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</si>
  <si>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</si>
  <si>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</si>
  <si>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</si>
  <si>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</si>
  <si>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</si>
  <si>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</si>
  <si>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</si>
  <si>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</si>
  <si>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</si>
  <si>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</si>
  <si>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</si>
  <si>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</si>
  <si>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</si>
  <si>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</si>
  <si>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</si>
  <si>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</si>
  <si>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</si>
  <si>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</si>
  <si>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</si>
  <si>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</si>
  <si>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</si>
  <si>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</si>
  <si>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</si>
  <si>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</si>
  <si>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</si>
  <si>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</si>
  <si>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</si>
  <si>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</si>
  <si>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</si>
  <si>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</si>
  <si>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</si>
  <si>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</si>
  <si>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</si>
  <si>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</si>
  <si>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</si>
  <si>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</si>
  <si>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</si>
  <si>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</si>
  <si>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</si>
  <si>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</si>
  <si>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</si>
  <si>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</si>
  <si>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</si>
  <si>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</si>
  <si>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</si>
  <si>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</si>
  <si>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</si>
  <si>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</si>
  <si>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</si>
  <si>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</si>
  <si>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</si>
  <si>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</si>
  <si>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</si>
  <si>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</si>
  <si>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</si>
  <si>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</si>
  <si>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</si>
  <si>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</si>
  <si>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</si>
  <si>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</si>
  <si>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</si>
  <si>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</si>
  <si>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</si>
  <si>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</si>
  <si>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</si>
  <si>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</si>
  <si>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</si>
  <si>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</si>
  <si>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</si>
  <si>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</si>
  <si>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</si>
  <si>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</si>
  <si>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</si>
  <si>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</si>
  <si>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</si>
  <si>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</si>
  <si>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</si>
  <si>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</si>
  <si>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</si>
  <si>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</si>
  <si>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</si>
  <si>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</si>
  <si>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</si>
  <si>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</si>
  <si>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</si>
  <si>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</si>
  <si>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</si>
  <si>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</si>
  <si>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</si>
  <si>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</si>
  <si>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</si>
  <si>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</si>
  <si>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</si>
  <si>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</si>
  <si>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</si>
  <si>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</si>
  <si>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</si>
  <si>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</si>
  <si>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</si>
  <si>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</si>
  <si>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</si>
  <si>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</si>
  <si>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</si>
  <si>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</si>
  <si>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</si>
  <si>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</si>
  <si>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</si>
  <si>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</si>
  <si>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</si>
  <si>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</si>
  <si>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</si>
  <si>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</si>
  <si>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</si>
  <si>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</si>
  <si>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</si>
  <si>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</si>
  <si>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</si>
  <si>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</si>
  <si>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</si>
  <si>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</si>
  <si>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</si>
  <si>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</si>
  <si>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</si>
  <si>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</si>
  <si>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</si>
  <si>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</si>
  <si>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</si>
  <si>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</si>
  <si>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</si>
  <si>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</si>
  <si>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</si>
  <si>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</si>
  <si>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</si>
  <si>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</si>
  <si>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</si>
  <si>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</si>
  <si>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</si>
  <si>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</si>
  <si>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</si>
  <si>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</si>
  <si>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</si>
  <si>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</si>
  <si>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</si>
  <si>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</si>
  <si>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</si>
  <si>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</si>
  <si>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</si>
  <si>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</si>
  <si>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</si>
  <si>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</si>
  <si>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</si>
  <si>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</si>
  <si>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</si>
  <si>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</si>
  <si>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</si>
  <si>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</si>
  <si>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</si>
  <si>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</si>
  <si>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</si>
  <si>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</si>
  <si>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</si>
  <si>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</si>
  <si>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</si>
  <si>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</si>
  <si>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</si>
  <si>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</si>
  <si>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</si>
  <si>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</si>
  <si>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</si>
  <si>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</si>
  <si>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</si>
  <si>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</si>
  <si>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</si>
  <si>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</si>
  <si>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</si>
  <si>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</si>
  <si>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</si>
  <si>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</si>
  <si>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</si>
  <si>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</si>
  <si>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</si>
  <si>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</si>
  <si>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</si>
  <si>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</si>
  <si>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</si>
  <si>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</si>
  <si>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</si>
  <si>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</si>
  <si>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</si>
  <si>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</si>
  <si>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</si>
  <si>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</si>
  <si>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</si>
  <si>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</si>
  <si>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</si>
  <si>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</si>
  <si>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</si>
  <si>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</si>
  <si>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</si>
  <si>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</si>
  <si>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</si>
  <si>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</si>
  <si>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</si>
  <si>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</si>
  <si>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</si>
  <si>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</si>
  <si>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</si>
  <si>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</si>
  <si>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</si>
  <si>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</si>
  <si>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</si>
  <si>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</si>
  <si>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</si>
  <si>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</si>
  <si>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</si>
  <si>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</si>
  <si>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</si>
  <si>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</si>
  <si>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</si>
  <si>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</si>
  <si>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</si>
  <si>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</si>
  <si>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</si>
  <si>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</si>
  <si>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</si>
  <si>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</si>
  <si>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</si>
  <si>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</si>
  <si>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</si>
  <si>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</si>
  <si>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</si>
  <si>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</si>
  <si>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</si>
  <si>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</si>
  <si>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</si>
  <si>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</si>
  <si>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</si>
  <si>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</si>
  <si>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</si>
  <si>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</si>
  <si>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</si>
  <si>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</si>
  <si>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</si>
  <si>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</si>
  <si>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</si>
  <si>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</si>
  <si>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</si>
  <si>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</si>
  <si>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</si>
  <si>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</si>
  <si>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</si>
  <si>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</si>
  <si>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</si>
  <si>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</si>
  <si>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</si>
  <si>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</si>
  <si>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</si>
  <si>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</si>
  <si>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</si>
  <si>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</si>
  <si>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</si>
  <si>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</si>
  <si>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</si>
  <si>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</si>
  <si>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</si>
  <si>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</si>
  <si>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</si>
  <si>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</si>
  <si>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</si>
  <si>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</si>
  <si>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</si>
  <si>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</si>
  <si>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</si>
  <si>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</si>
  <si>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</si>
  <si>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</si>
  <si>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</si>
  <si>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</si>
  <si>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</si>
  <si>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</si>
  <si>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</si>
  <si>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</si>
  <si>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</si>
  <si>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</si>
  <si>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</si>
  <si>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</si>
  <si>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</si>
  <si>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</si>
  <si>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</si>
  <si>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</si>
  <si>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</si>
  <si>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</si>
  <si>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</si>
  <si>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</si>
  <si>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</si>
  <si>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</si>
  <si>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</si>
  <si>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</si>
  <si>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</si>
  <si>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</si>
  <si>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</si>
  <si>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</si>
  <si>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</si>
  <si>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</si>
  <si>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</si>
  <si>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</si>
  <si>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</si>
  <si>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</si>
  <si>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</si>
  <si>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</si>
  <si>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</si>
  <si>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</si>
  <si>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</si>
  <si>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</si>
  <si>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</si>
  <si>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</si>
  <si>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</si>
  <si>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</si>
  <si>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</si>
  <si>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</si>
  <si>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</si>
  <si>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</si>
  <si>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</si>
  <si>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</si>
  <si>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</si>
  <si>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</si>
  <si>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</si>
  <si>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</si>
  <si>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</si>
  <si>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</si>
  <si>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</si>
  <si>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</si>
  <si>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</si>
  <si>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</si>
  <si>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</si>
  <si>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</si>
  <si>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</si>
  <si>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</si>
  <si>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</si>
  <si>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</si>
  <si>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</si>
  <si>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</si>
  <si>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</si>
  <si>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</si>
  <si>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</si>
  <si>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</si>
  <si>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</si>
  <si>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</si>
  <si>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</si>
  <si>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</si>
  <si>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</si>
  <si>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</si>
  <si>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</si>
  <si>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</si>
  <si>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</si>
  <si>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</si>
  <si>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</si>
  <si>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</si>
  <si>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</si>
  <si>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</si>
  <si>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</si>
  <si>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</si>
  <si>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</si>
  <si>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</si>
  <si>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</si>
  <si>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</si>
  <si>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</si>
  <si>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</si>
  <si>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</si>
  <si>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</si>
  <si>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</si>
  <si>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</si>
  <si>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</si>
  <si>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</si>
  <si>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</si>
  <si>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</si>
  <si>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</si>
  <si>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</si>
  <si>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</si>
  <si>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</si>
  <si>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</si>
  <si>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</si>
  <si>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</si>
  <si>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</si>
  <si>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</si>
  <si>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</si>
  <si>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</si>
  <si>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</si>
  <si>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</si>
  <si>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</si>
  <si>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</si>
  <si>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</si>
  <si>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</si>
  <si>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</si>
  <si>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</si>
  <si>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</si>
  <si>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</si>
  <si>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</si>
  <si>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</si>
  <si>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</si>
  <si>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</si>
  <si>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</si>
  <si>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</si>
  <si>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</si>
  <si>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</si>
  <si>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</si>
  <si>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</si>
  <si>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</si>
  <si>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</si>
  <si>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</si>
  <si>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</si>
  <si>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</si>
  <si>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</si>
  <si>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</si>
  <si>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</si>
  <si>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</si>
  <si>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</si>
  <si>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</si>
  <si>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</si>
  <si>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</si>
  <si>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</si>
  <si>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</si>
  <si>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</si>
  <si>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</si>
  <si>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</si>
  <si>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</si>
  <si>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</si>
  <si>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</si>
  <si>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</si>
  <si>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</si>
  <si>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</si>
  <si>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</si>
  <si>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</si>
  <si>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</si>
  <si>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</si>
  <si>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</si>
  <si>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</si>
  <si>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</si>
  <si>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</si>
  <si>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</si>
  <si>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</si>
  <si>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</si>
  <si>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</si>
  <si>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</si>
  <si>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</si>
  <si>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</si>
  <si>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</si>
  <si>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</si>
  <si>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</si>
  <si>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</si>
  <si>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</si>
  <si>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</si>
  <si>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</si>
  <si>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</si>
  <si>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</si>
  <si>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</si>
  <si>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</si>
  <si>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</si>
  <si>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</si>
  <si>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</si>
  <si>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</si>
  <si>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</si>
  <si>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</si>
  <si>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</si>
  <si>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</si>
  <si>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</si>
  <si>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</si>
  <si>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</si>
  <si>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</si>
  <si>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</si>
  <si>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</si>
  <si>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</si>
  <si>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</si>
  <si>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</si>
  <si>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</si>
  <si>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</si>
  <si>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</si>
  <si>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</si>
  <si>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</si>
  <si>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</si>
  <si>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</si>
  <si>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</si>
  <si>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</si>
  <si>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</si>
  <si>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</si>
  <si>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</si>
  <si>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</si>
  <si>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</si>
  <si>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</si>
  <si>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</si>
  <si>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</si>
  <si>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</si>
  <si>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</si>
  <si>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</si>
  <si>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</si>
  <si>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</si>
  <si>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</si>
  <si>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</si>
  <si>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</si>
  <si>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</si>
  <si>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</si>
  <si>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</si>
  <si>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</si>
  <si>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</si>
  <si>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</si>
  <si>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</si>
  <si>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</si>
  <si>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</si>
  <si>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</si>
  <si>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</si>
  <si>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</si>
  <si>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</si>
  <si>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</si>
  <si>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</si>
  <si>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</si>
  <si>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</si>
  <si>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</si>
  <si>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</si>
  <si>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</si>
  <si>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</si>
  <si>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</si>
  <si>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</si>
  <si>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</si>
  <si>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</si>
  <si>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</si>
  <si>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</si>
  <si>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</si>
  <si>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</si>
  <si>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</si>
  <si>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</si>
  <si>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</si>
  <si>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</si>
  <si>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</si>
  <si>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</si>
  <si>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</si>
  <si>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</si>
  <si>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</si>
  <si>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</si>
  <si>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</si>
  <si>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</si>
  <si>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</si>
  <si>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</si>
  <si>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</si>
  <si>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</si>
  <si>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</si>
  <si>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</si>
  <si>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</si>
  <si>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</si>
  <si>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</si>
  <si>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</si>
  <si>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</si>
  <si>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</si>
  <si>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</si>
  <si>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</si>
  <si>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</si>
  <si>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</si>
  <si>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</si>
  <si>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</si>
  <si>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</si>
  <si>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</si>
  <si>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</si>
  <si>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</si>
  <si>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</si>
  <si>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</si>
  <si>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</si>
  <si>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</si>
  <si>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</si>
  <si>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</si>
  <si>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</si>
  <si>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</si>
  <si>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</si>
  <si>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</si>
  <si>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</si>
  <si>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</si>
  <si>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</si>
  <si>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</si>
  <si>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</si>
  <si>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</si>
  <si>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</si>
  <si>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</si>
  <si>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</si>
  <si>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</si>
  <si>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</si>
  <si>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</si>
  <si>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</si>
  <si>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</si>
  <si>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</si>
  <si>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</si>
  <si>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</si>
  <si>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</si>
  <si>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</si>
  <si>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</si>
  <si>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</si>
  <si>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</si>
  <si>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</si>
  <si>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</si>
  <si>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</si>
  <si>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</si>
  <si>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</si>
  <si>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</si>
  <si>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</si>
  <si>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</si>
  <si>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</si>
  <si>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</si>
  <si>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</si>
  <si>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</si>
  <si>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</si>
  <si>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</si>
  <si>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</si>
  <si>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</si>
  <si>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</si>
  <si>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</si>
  <si>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</si>
  <si>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</si>
  <si>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</si>
  <si>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</si>
  <si>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</si>
  <si>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</si>
  <si>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</si>
  <si>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</si>
  <si>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</si>
  <si>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</si>
  <si>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</si>
  <si>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</si>
  <si>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</si>
  <si>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</si>
  <si>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</si>
  <si>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</si>
  <si>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</si>
  <si>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</si>
  <si>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</si>
  <si>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</si>
  <si>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</si>
  <si>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</si>
  <si>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</si>
  <si>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</si>
  <si>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</si>
  <si>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</si>
  <si>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</si>
  <si>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</si>
  <si>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</si>
  <si>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</si>
  <si>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</si>
  <si>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</si>
  <si>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</si>
  <si>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</si>
  <si>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</si>
  <si>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</si>
  <si>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</si>
  <si>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</si>
  <si>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</si>
  <si>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</si>
  <si>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</si>
  <si>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</si>
  <si>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</si>
  <si>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</si>
  <si>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</si>
  <si>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</si>
  <si>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</si>
  <si>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</si>
  <si>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</si>
  <si>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</si>
  <si>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</si>
  <si>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</si>
  <si>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</si>
  <si>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</si>
  <si>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</si>
  <si>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</si>
  <si>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</si>
  <si>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</si>
  <si>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</si>
  <si>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</si>
  <si>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</si>
  <si>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</si>
  <si>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</si>
  <si>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</si>
  <si>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</si>
  <si>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</si>
  <si>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</si>
  <si>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</si>
  <si>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</si>
  <si>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</si>
  <si>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</si>
  <si>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</si>
  <si>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</si>
  <si>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</si>
  <si>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</si>
  <si>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</si>
  <si>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</si>
  <si>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</si>
  <si>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</si>
  <si>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</si>
  <si>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</si>
  <si>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</si>
  <si>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</si>
  <si>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</si>
  <si>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</si>
  <si>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</si>
  <si>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</si>
  <si>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</si>
  <si>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</si>
  <si>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</si>
  <si>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</si>
  <si>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</si>
  <si>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</si>
  <si>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</si>
  <si>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</si>
  <si>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</si>
  <si>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</si>
  <si>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</si>
  <si>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</si>
  <si>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</si>
  <si>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</si>
  <si>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</si>
  <si>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</si>
  <si>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</si>
  <si>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</si>
  <si>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</si>
  <si>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</si>
  <si>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</si>
  <si>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</si>
  <si>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</si>
  <si>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</si>
  <si>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</si>
  <si>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</si>
  <si>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</si>
  <si>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</si>
  <si>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</si>
  <si>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</si>
  <si>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</si>
  <si>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</si>
  <si>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</si>
  <si>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</si>
  <si>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</si>
  <si>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</si>
  <si>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</si>
  <si>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</si>
  <si>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</si>
  <si>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</si>
  <si>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</si>
  <si>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</si>
  <si>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</si>
  <si>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</si>
  <si>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</si>
  <si>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</si>
  <si>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</si>
  <si>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</si>
  <si>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</si>
  <si>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</si>
  <si>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</si>
  <si>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</si>
  <si>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</si>
  <si>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</si>
  <si>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</si>
  <si>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</si>
  <si>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</si>
  <si>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</si>
  <si>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</si>
  <si>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</si>
  <si>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</si>
  <si>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</si>
  <si>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</si>
  <si>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</si>
  <si>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</si>
  <si>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</si>
  <si>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</si>
  <si>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</si>
  <si>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</si>
  <si>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</si>
  <si>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</si>
  <si>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</si>
  <si>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</si>
  <si>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</si>
  <si>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</si>
  <si>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</si>
  <si>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</si>
  <si>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</si>
  <si>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</si>
  <si>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</si>
  <si>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</si>
  <si>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</si>
  <si>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</si>
  <si>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</si>
  <si>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</si>
  <si>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</si>
  <si>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</si>
  <si>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</si>
  <si>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</si>
  <si>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</si>
  <si>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</si>
  <si>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</si>
  <si>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</si>
  <si>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</si>
  <si>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</si>
  <si>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</si>
  <si>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</si>
  <si>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</si>
  <si>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</si>
  <si>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</si>
  <si>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</si>
  <si>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</si>
  <si>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</si>
  <si>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</si>
  <si>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</si>
  <si>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</si>
  <si>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</si>
  <si>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</si>
  <si>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</si>
  <si>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</si>
  <si>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</si>
  <si>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</si>
  <si>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</si>
  <si>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</si>
  <si>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</si>
  <si>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</si>
  <si>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</si>
  <si>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</si>
  <si>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</si>
  <si>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</si>
  <si>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</si>
  <si>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</si>
  <si>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</si>
  <si>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</si>
  <si>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</si>
  <si>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</si>
  <si>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</si>
  <si>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</si>
  <si>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</si>
  <si>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</si>
  <si>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</si>
  <si>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</si>
  <si>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</si>
  <si>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</si>
  <si>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</si>
  <si>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</si>
  <si>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</si>
  <si>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</si>
  <si>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</si>
  <si>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</si>
  <si>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</si>
  <si>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</si>
  <si>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</si>
  <si>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</si>
  <si>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</si>
  <si>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</si>
  <si>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</si>
  <si>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</si>
  <si>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</si>
  <si>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</si>
  <si>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</si>
  <si>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</si>
  <si>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</si>
  <si>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</si>
  <si>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</si>
  <si>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</si>
  <si>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</si>
  <si>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</si>
  <si>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</si>
  <si>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</si>
  <si>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</si>
  <si>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</si>
  <si>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</si>
  <si>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</si>
  <si>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</si>
  <si>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</si>
  <si>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</si>
  <si>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</si>
  <si>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</si>
  <si>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</si>
  <si>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</si>
  <si>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</si>
  <si>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</si>
  <si>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</si>
  <si>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</si>
  <si>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</si>
  <si>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</si>
  <si>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</si>
  <si>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</si>
  <si>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</si>
  <si>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</si>
  <si>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</si>
  <si>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</si>
  <si>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</si>
  <si>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</si>
  <si>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</si>
  <si>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</si>
  <si>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</si>
  <si>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</si>
  <si>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</si>
  <si>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</si>
  <si>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</si>
  <si>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</si>
  <si>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</si>
  <si>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</si>
  <si>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</si>
  <si>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</si>
  <si>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</si>
  <si>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</si>
  <si>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</si>
  <si>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</si>
  <si>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</si>
  <si>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</si>
  <si>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</si>
  <si>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</si>
  <si>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</si>
  <si>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</si>
  <si>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</si>
  <si>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</si>
  <si>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</si>
  <si>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</si>
  <si>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</si>
  <si>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</si>
  <si>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</si>
  <si>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</si>
  <si>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</si>
  <si>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</si>
  <si>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</si>
  <si>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</si>
  <si>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</si>
  <si>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</si>
  <si>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</si>
  <si>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</si>
  <si>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</si>
  <si>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</si>
  <si>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</si>
  <si>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</si>
  <si>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</si>
  <si>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</si>
  <si>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</si>
  <si>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</si>
  <si>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</si>
  <si>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</si>
  <si>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</si>
  <si>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</si>
  <si>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</si>
  <si>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</si>
  <si>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</si>
  <si>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</si>
  <si>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</si>
  <si>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</si>
  <si>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</si>
  <si>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</si>
  <si>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</si>
  <si>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</si>
  <si>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</si>
  <si>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</si>
  <si>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</si>
  <si>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</si>
  <si>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</si>
  <si>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</si>
  <si>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</si>
  <si>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</si>
  <si>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</si>
  <si>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</si>
  <si>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</si>
  <si>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</si>
  <si>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</si>
  <si>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</si>
  <si>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</si>
  <si>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</si>
  <si>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</si>
  <si>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</si>
  <si>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</si>
  <si>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</si>
  <si>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</si>
  <si>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</si>
  <si>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</si>
  <si>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</si>
  <si>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</si>
  <si>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</si>
  <si>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</si>
  <si>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</si>
  <si>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</si>
  <si>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</si>
  <si>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</si>
  <si>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</si>
  <si>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</si>
  <si>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</si>
  <si>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</si>
  <si>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</si>
  <si>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</si>
  <si>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</si>
  <si>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</si>
  <si>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</si>
  <si>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</si>
  <si>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</si>
  <si>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</si>
  <si>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</si>
  <si>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</si>
  <si>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</si>
  <si>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</si>
  <si>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</si>
  <si>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</si>
  <si>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</si>
  <si>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</si>
  <si>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</si>
  <si>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</si>
  <si>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</si>
  <si>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</si>
  <si>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</si>
  <si>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</si>
  <si>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</si>
  <si>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</si>
  <si>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</si>
  <si>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</si>
  <si>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</si>
  <si>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</si>
  <si>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</si>
  <si>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</si>
  <si>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</si>
  <si>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</si>
  <si>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</si>
  <si>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</si>
  <si>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</si>
  <si>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</si>
  <si>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</si>
  <si>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</si>
  <si>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</si>
  <si>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</si>
  <si>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</si>
  <si>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</si>
  <si>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</si>
  <si>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</si>
  <si>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</si>
  <si>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</si>
  <si>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</si>
  <si>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</si>
  <si>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</si>
  <si>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</si>
  <si>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</si>
  <si>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</si>
  <si>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</si>
  <si>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</si>
  <si>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</si>
  <si>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</si>
  <si>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</si>
  <si>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</si>
  <si>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</si>
  <si>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</si>
  <si>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</si>
  <si>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</si>
  <si>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</si>
  <si>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</si>
  <si>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</si>
  <si>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</si>
  <si>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</si>
  <si>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</si>
  <si>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</si>
  <si>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</si>
  <si>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</si>
  <si>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</si>
  <si>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</si>
  <si>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</si>
  <si>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</si>
  <si>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</si>
  <si>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</si>
  <si>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</si>
  <si>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</si>
  <si>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</si>
  <si>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</si>
  <si>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</si>
  <si>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</si>
  <si>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</si>
  <si>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</si>
  <si>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</si>
  <si>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</si>
  <si>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</si>
  <si>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</si>
  <si>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</si>
  <si>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</si>
  <si>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</si>
  <si>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</si>
  <si>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</si>
  <si>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</si>
  <si>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</si>
  <si>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</si>
  <si>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</si>
  <si>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</si>
  <si>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</si>
  <si>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</si>
  <si>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</si>
  <si>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</si>
  <si>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</si>
  <si>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</si>
  <si>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</si>
  <si>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</si>
  <si>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</si>
  <si>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</si>
  <si>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</si>
  <si>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</si>
  <si>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</si>
  <si>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</si>
  <si>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</si>
  <si>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</si>
  <si>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</si>
  <si>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</si>
  <si>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</si>
  <si>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</si>
  <si>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</si>
  <si>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</si>
  <si>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</si>
  <si>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</si>
  <si>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</si>
  <si>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</si>
  <si>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</si>
  <si>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</si>
  <si>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</si>
  <si>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</si>
  <si>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</si>
  <si>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</si>
  <si>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</si>
  <si>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</si>
  <si>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</si>
  <si>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</si>
  <si>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</si>
  <si>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</si>
  <si>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</si>
  <si>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</si>
  <si>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</si>
  <si>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</si>
  <si>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</si>
  <si>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</si>
  <si>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</si>
  <si>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</si>
  <si>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</si>
  <si>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</si>
  <si>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</si>
  <si>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</si>
  <si>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</si>
  <si>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</si>
  <si>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</si>
  <si>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</si>
  <si>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</si>
  <si>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</si>
  <si>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</si>
  <si>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</si>
  <si>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</si>
  <si>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</si>
  <si>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</si>
  <si>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</si>
  <si>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</si>
  <si>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</si>
  <si>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</si>
  <si>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</si>
  <si>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</si>
  <si>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</si>
  <si>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</si>
  <si>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</si>
  <si>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</si>
  <si>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</si>
  <si>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</si>
  <si>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</si>
  <si>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</si>
  <si>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</si>
  <si>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</si>
  <si>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</si>
  <si>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</si>
  <si>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</si>
  <si>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</si>
  <si>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</si>
  <si>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</si>
  <si>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</si>
  <si>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</si>
  <si>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</si>
  <si>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</si>
  <si>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</si>
  <si>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</si>
  <si>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</si>
  <si>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</si>
  <si>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</si>
  <si>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</si>
  <si>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</si>
  <si>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</si>
  <si>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</si>
  <si>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</si>
  <si>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</si>
  <si>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</si>
  <si>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</si>
  <si>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</si>
  <si>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</si>
  <si>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</si>
  <si>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</si>
  <si>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</si>
  <si>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</si>
  <si>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</si>
  <si>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</si>
  <si>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</si>
  <si>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</si>
  <si>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</si>
  <si>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</si>
  <si>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</si>
  <si>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</si>
  <si>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</si>
  <si>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</si>
  <si>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</si>
  <si>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</si>
  <si>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</si>
  <si>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</si>
  <si>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</si>
  <si>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</si>
  <si>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</si>
  <si>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</si>
  <si>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</si>
  <si>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</si>
  <si>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</si>
  <si>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</si>
  <si>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</si>
  <si>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</si>
  <si>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</si>
  <si>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</si>
  <si>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</si>
  <si>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</si>
  <si>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</si>
  <si>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</si>
  <si>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</si>
  <si>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</si>
  <si>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</si>
  <si>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</si>
  <si>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</si>
  <si>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</si>
  <si>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</si>
  <si>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</si>
  <si>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</si>
  <si>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</si>
  <si>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</si>
  <si>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</si>
  <si>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</si>
  <si>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</si>
  <si>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</si>
  <si>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</si>
  <si>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</si>
  <si>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</si>
  <si>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</si>
  <si>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</si>
  <si>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</si>
  <si>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</si>
  <si>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</si>
  <si>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</si>
  <si>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</si>
  <si>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</si>
  <si>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</si>
  <si>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</si>
  <si>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</si>
  <si>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</si>
  <si>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</si>
  <si>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</si>
  <si>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</si>
  <si>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</si>
  <si>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</si>
  <si>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</si>
  <si>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</si>
  <si>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</si>
  <si>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</si>
  <si>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</si>
  <si>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</si>
  <si>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</si>
  <si>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</si>
  <si>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</si>
  <si>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</si>
  <si>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</si>
  <si>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</si>
  <si>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</si>
  <si>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</si>
  <si>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</si>
  <si>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</si>
  <si>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</si>
  <si>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</si>
  <si>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</si>
  <si>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</si>
  <si>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</si>
  <si>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</si>
  <si>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</si>
  <si>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</si>
  <si>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</si>
  <si>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</si>
  <si>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</si>
  <si>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</si>
  <si>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</si>
  <si>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</si>
  <si>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</si>
  <si>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</si>
  <si>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</si>
  <si>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</si>
  <si>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</si>
  <si>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</si>
  <si>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</si>
  <si>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</si>
  <si>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</si>
  <si>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</si>
  <si>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</si>
  <si>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</si>
  <si>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</si>
  <si>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</si>
  <si>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</si>
  <si>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</si>
  <si>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</si>
  <si>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</si>
  <si>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</si>
  <si>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</si>
  <si>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</si>
  <si>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</si>
  <si>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</si>
  <si>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</si>
  <si>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</si>
  <si>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</si>
  <si>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</si>
  <si>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</si>
  <si>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</si>
  <si>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</si>
  <si>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</si>
  <si>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</si>
  <si>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</si>
  <si>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</si>
  <si>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</si>
  <si>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</si>
  <si>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</si>
  <si>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</si>
  <si>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</si>
  <si>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</si>
  <si>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</si>
  <si>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</si>
  <si>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</si>
  <si>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</si>
  <si>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</si>
  <si>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</si>
  <si>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</si>
  <si>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</si>
  <si>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</si>
  <si>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</si>
  <si>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</si>
  <si>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</si>
  <si>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</si>
  <si>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</si>
  <si>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</si>
  <si>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</si>
  <si>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</si>
  <si>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</si>
  <si>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</si>
  <si>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</si>
  <si>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</si>
  <si>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</si>
  <si>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</si>
  <si>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</si>
  <si>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</si>
  <si>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</si>
  <si>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</si>
  <si>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</si>
  <si>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</si>
  <si>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</si>
  <si>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</si>
  <si>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</si>
  <si>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</si>
  <si>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</si>
  <si>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</si>
  <si>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</si>
  <si>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</si>
  <si>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</si>
  <si>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</si>
  <si>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</si>
  <si>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</si>
  <si>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</si>
  <si>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</si>
  <si>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</si>
  <si>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</si>
  <si>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</si>
  <si>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</si>
  <si>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</si>
  <si>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</si>
  <si>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</si>
  <si>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</si>
  <si>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</si>
  <si>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</si>
  <si>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</si>
  <si>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</si>
  <si>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</si>
  <si>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</si>
  <si>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</si>
  <si>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</si>
  <si>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</si>
  <si>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</si>
  <si>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</si>
  <si>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</si>
  <si>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</si>
  <si>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</si>
  <si>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</si>
  <si>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</si>
  <si>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</si>
  <si>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</si>
  <si>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</si>
  <si>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</si>
  <si>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</si>
  <si>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</si>
  <si>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</si>
  <si>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</si>
  <si>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</si>
  <si>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</si>
  <si>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</si>
  <si>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</si>
  <si>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</si>
  <si>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</si>
  <si>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</si>
  <si>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</si>
  <si>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</si>
  <si>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</si>
  <si>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</si>
  <si>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</si>
  <si>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</si>
  <si>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</si>
  <si>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</si>
  <si>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</si>
  <si>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</si>
  <si>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</si>
  <si>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</si>
  <si>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</si>
  <si>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</si>
  <si>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</si>
  <si>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</si>
  <si>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</si>
  <si>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</si>
  <si>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</si>
  <si>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</si>
  <si>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</si>
  <si>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</si>
  <si>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</si>
  <si>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</si>
  <si>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</si>
  <si>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</si>
  <si>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</si>
  <si>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</si>
  <si>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</si>
  <si>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</si>
  <si>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</si>
  <si>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</si>
  <si>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</si>
  <si>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</si>
  <si>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</si>
  <si>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</si>
  <si>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</si>
  <si>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</si>
  <si>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</si>
  <si>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</si>
  <si>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</si>
  <si>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</si>
  <si>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</si>
  <si>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</si>
  <si>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</si>
  <si>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</si>
  <si>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</si>
  <si>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</si>
  <si>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</si>
  <si>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</si>
  <si>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</si>
  <si>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</si>
  <si>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</si>
  <si>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</si>
  <si>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</si>
  <si>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</si>
  <si>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</si>
  <si>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</si>
  <si>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</si>
  <si>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</si>
  <si>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</si>
  <si>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</si>
  <si>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</si>
  <si>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</si>
  <si>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</si>
  <si>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</si>
  <si>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</si>
  <si>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</si>
  <si>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</si>
  <si>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</si>
  <si>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</si>
  <si>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</si>
  <si>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</si>
  <si>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</si>
  <si>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</si>
  <si>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</si>
  <si>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</si>
  <si>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</si>
  <si>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</si>
  <si>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</si>
  <si>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</si>
  <si>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</si>
  <si>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</si>
  <si>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</si>
  <si>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</si>
  <si>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</si>
  <si>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</si>
  <si>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</si>
  <si>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</si>
  <si>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</si>
  <si>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</si>
  <si>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</si>
  <si>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</si>
  <si>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</si>
  <si>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</si>
  <si>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</si>
  <si>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</si>
  <si>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</si>
  <si>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</si>
  <si>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</si>
  <si>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</si>
  <si>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</si>
  <si>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</si>
  <si>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</si>
  <si>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</si>
  <si>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</si>
  <si>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</si>
  <si>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</si>
  <si>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</si>
  <si>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</si>
  <si>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</si>
  <si>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</si>
  <si>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</si>
  <si>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</si>
  <si>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</si>
  <si>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</si>
  <si>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</si>
  <si>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</si>
  <si>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</si>
  <si>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</si>
  <si>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</si>
  <si>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</si>
  <si>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</si>
  <si>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</si>
  <si>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</si>
  <si>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</si>
  <si>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</si>
  <si>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</si>
  <si>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</si>
  <si>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</si>
  <si>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</si>
  <si>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</si>
  <si>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</si>
  <si>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</si>
  <si>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</si>
  <si>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</si>
  <si>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</si>
  <si>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</si>
  <si>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</si>
  <si>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</si>
  <si>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</si>
  <si>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</si>
  <si>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</si>
  <si>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</si>
  <si>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</si>
  <si>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</si>
  <si>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</si>
  <si>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</si>
  <si>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</si>
  <si>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</si>
  <si>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</si>
  <si>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</si>
  <si>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</si>
  <si>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</si>
  <si>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</si>
  <si>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</si>
  <si>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</si>
  <si>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</si>
  <si>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</si>
  <si>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</si>
  <si>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</si>
  <si>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</si>
  <si>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</si>
  <si>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</si>
  <si>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</si>
  <si>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</si>
  <si>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</si>
  <si>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</si>
  <si>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</si>
  <si>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</si>
  <si>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</si>
  <si>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</si>
  <si>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</si>
  <si>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</si>
  <si>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</si>
  <si>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</si>
  <si>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</si>
  <si>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</si>
  <si>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</si>
  <si>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</si>
  <si>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</si>
  <si>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</si>
  <si>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</si>
  <si>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</si>
  <si>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</si>
  <si>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</si>
  <si>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</si>
  <si>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</si>
  <si>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</si>
  <si>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</si>
  <si>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</si>
  <si>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</si>
  <si>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</si>
  <si>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</si>
  <si>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</si>
  <si>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</si>
  <si>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</si>
  <si>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</si>
  <si>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</si>
  <si>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</si>
  <si>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</si>
  <si>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</si>
  <si>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</si>
  <si>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</si>
  <si>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</si>
  <si>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</si>
  <si>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</si>
  <si>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</si>
  <si>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</si>
  <si>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</si>
  <si>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</si>
  <si>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</si>
  <si>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</si>
  <si>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</si>
  <si>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</si>
  <si>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</si>
  <si>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</si>
  <si>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</si>
  <si>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</si>
  <si>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</si>
  <si>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</si>
  <si>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</si>
  <si>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</si>
  <si>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</si>
  <si>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</si>
  <si>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</si>
  <si>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</si>
  <si>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</si>
  <si>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</si>
  <si>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</si>
  <si>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</si>
  <si>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</si>
  <si>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</si>
  <si>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</si>
  <si>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</si>
  <si>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</si>
  <si>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</si>
  <si>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</si>
  <si>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</si>
  <si>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</si>
  <si>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</si>
  <si>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</si>
  <si>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</si>
  <si>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</si>
  <si>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</si>
  <si>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</si>
  <si>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</si>
  <si>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</si>
  <si>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</si>
  <si>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</si>
  <si>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</si>
  <si>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</si>
  <si>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</si>
  <si>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</si>
  <si>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</si>
  <si>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</si>
  <si>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</si>
  <si>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</si>
  <si>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</si>
  <si>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</si>
  <si>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</si>
  <si>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</si>
  <si>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</si>
  <si>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</si>
  <si>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</si>
  <si>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</si>
  <si>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</si>
  <si>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</si>
  <si>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</si>
  <si>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</si>
  <si>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</si>
  <si>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</si>
  <si>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</si>
  <si>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</si>
  <si>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</si>
  <si>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</si>
  <si>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</si>
  <si>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</si>
  <si>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</si>
  <si>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</si>
  <si>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</si>
  <si>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</si>
  <si>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</si>
  <si>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</si>
  <si>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</si>
  <si>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</si>
  <si>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</si>
  <si>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</si>
  <si>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</si>
  <si>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</si>
  <si>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</si>
  <si>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</si>
  <si>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</si>
  <si>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</si>
  <si>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</si>
  <si>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</si>
  <si>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</si>
  <si>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</si>
  <si>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</si>
  <si>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</si>
  <si>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</si>
  <si>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</si>
  <si>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</si>
  <si>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</si>
  <si>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</si>
  <si>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</si>
  <si>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</si>
  <si>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</si>
  <si>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</si>
  <si>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</si>
  <si>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</si>
  <si>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</si>
  <si>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</si>
  <si>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</si>
  <si>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</si>
  <si>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</si>
  <si>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</si>
  <si>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</si>
  <si>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</si>
  <si>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</si>
  <si>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</si>
  <si>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</si>
  <si>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</si>
  <si>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</si>
  <si>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</si>
  <si>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</si>
  <si>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</si>
  <si>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</si>
  <si>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</si>
  <si>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</si>
  <si>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</si>
  <si>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</si>
  <si>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</si>
  <si>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</si>
  <si>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</si>
  <si>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</si>
  <si>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</si>
  <si>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</si>
  <si>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</si>
  <si>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</si>
  <si>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</si>
  <si>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</si>
  <si>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</si>
  <si>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</si>
  <si>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</si>
  <si>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</si>
  <si>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</si>
  <si>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</si>
  <si>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</si>
  <si>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</si>
  <si>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</si>
  <si>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</si>
  <si>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</si>
  <si>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</si>
  <si>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</si>
  <si>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</si>
  <si>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</si>
  <si>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</si>
  <si>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</si>
  <si>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</si>
  <si>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</si>
  <si>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</si>
  <si>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</si>
  <si>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</si>
  <si>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</si>
  <si>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</si>
  <si>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</si>
  <si>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</si>
  <si>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</si>
  <si>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</si>
  <si>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</si>
  <si>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</si>
  <si>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</si>
  <si>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</si>
  <si>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</si>
  <si>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</si>
  <si>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</si>
  <si>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</si>
  <si>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</si>
  <si>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</si>
  <si>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</si>
  <si>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</si>
  <si>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</si>
  <si>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</si>
  <si>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</si>
  <si>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</si>
  <si>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</si>
  <si>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</si>
  <si>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</si>
  <si>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</si>
  <si>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</si>
  <si>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</si>
  <si>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</si>
  <si>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</si>
  <si>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</si>
  <si>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</si>
  <si>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</si>
  <si>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</si>
  <si>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</si>
  <si>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</si>
  <si>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</si>
  <si>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</si>
  <si>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</si>
  <si>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</si>
  <si>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</si>
  <si>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</si>
  <si>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</si>
  <si>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</si>
  <si>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</si>
  <si>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</si>
  <si>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</si>
  <si>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</si>
  <si>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</si>
  <si>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</si>
  <si>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</si>
  <si>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</si>
  <si>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</si>
  <si>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</si>
  <si>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</si>
  <si>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</si>
  <si>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</si>
  <si>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</si>
  <si>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</si>
  <si>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</si>
  <si>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</si>
  <si>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</si>
  <si>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</si>
  <si>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</si>
  <si>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</si>
  <si>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</si>
  <si>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</si>
  <si>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</si>
  <si>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</si>
  <si>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</si>
  <si>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</si>
  <si>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</si>
  <si>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</si>
  <si>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</si>
  <si>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</si>
  <si>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</si>
  <si>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</si>
  <si>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</si>
  <si>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</si>
  <si>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</si>
  <si>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</si>
  <si>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</si>
  <si>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</si>
  <si>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</si>
  <si>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</si>
  <si>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</si>
  <si>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</si>
  <si>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</si>
  <si>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</si>
  <si>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</si>
  <si>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</si>
  <si>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</si>
  <si>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</si>
  <si>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</si>
  <si>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</si>
  <si>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</si>
  <si>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</si>
  <si>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</si>
  <si>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</si>
  <si>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</si>
  <si>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</si>
  <si>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</si>
  <si>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</si>
  <si>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</si>
  <si>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</si>
  <si>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</si>
  <si>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</si>
  <si>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</si>
  <si>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</si>
  <si>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</si>
  <si>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</si>
  <si>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</si>
  <si>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</si>
  <si>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</si>
  <si>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</si>
  <si>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</si>
  <si>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</si>
  <si>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</si>
  <si>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</si>
  <si>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</si>
  <si>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</si>
  <si>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</si>
  <si>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</si>
  <si>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</si>
  <si>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</si>
  <si>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</si>
  <si>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</si>
  <si>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</si>
  <si>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</si>
  <si>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</si>
  <si>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</si>
  <si>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</si>
  <si>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</si>
  <si>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</si>
  <si>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</si>
  <si>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</si>
  <si>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</si>
  <si>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</si>
  <si>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</si>
  <si>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</si>
  <si>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</si>
  <si>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</si>
  <si>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</si>
  <si>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</si>
  <si>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</si>
  <si>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</si>
  <si>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</si>
  <si>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</si>
  <si>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</si>
  <si>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</si>
  <si>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</si>
  <si>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</si>
  <si>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</si>
  <si>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</si>
  <si>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</si>
  <si>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</si>
  <si>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</si>
  <si>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</si>
  <si>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</si>
  <si>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</si>
  <si>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</si>
  <si>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</si>
  <si>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</si>
  <si>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</si>
  <si>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</si>
  <si>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</si>
  <si>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</si>
  <si>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</si>
  <si>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</si>
  <si>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</si>
  <si>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</si>
  <si>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</si>
  <si>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</si>
  <si>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</si>
  <si>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</si>
  <si>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</si>
  <si>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</si>
  <si>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</si>
  <si>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</si>
  <si>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</si>
  <si>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</si>
  <si>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</si>
  <si>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</si>
  <si>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</si>
  <si>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</si>
  <si>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</si>
  <si>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</si>
  <si>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</si>
  <si>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</si>
  <si>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</si>
  <si>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</si>
  <si>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</si>
  <si>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</si>
  <si>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</si>
  <si>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</si>
  <si>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</si>
  <si>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</si>
  <si>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</si>
  <si>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</si>
  <si>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</si>
  <si>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</si>
  <si>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</si>
  <si>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</si>
  <si>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</si>
  <si>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</si>
  <si>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</si>
  <si>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</si>
  <si>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</si>
  <si>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</si>
  <si>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</si>
  <si>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</si>
  <si>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</si>
  <si>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</si>
  <si>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</si>
  <si>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</si>
  <si>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</si>
  <si>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</si>
  <si>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</si>
  <si>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</si>
  <si>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</si>
  <si>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</si>
  <si>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</si>
  <si>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</si>
  <si>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</si>
  <si>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</si>
  <si>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</si>
  <si>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</si>
  <si>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</si>
  <si>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</si>
  <si>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</si>
  <si>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</si>
  <si>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</si>
  <si>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</si>
  <si>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</si>
  <si>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</si>
  <si>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</si>
  <si>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</si>
  <si>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</si>
  <si>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</si>
  <si>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</si>
  <si>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</si>
  <si>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</si>
  <si>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</si>
  <si>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</si>
  <si>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</si>
  <si>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</si>
  <si>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</si>
  <si>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</si>
  <si>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</si>
  <si>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</si>
  <si>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</si>
  <si>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</si>
  <si>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</si>
  <si>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</si>
  <si>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</si>
  <si>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</si>
  <si>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</si>
  <si>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</si>
  <si>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</si>
  <si>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</si>
  <si>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</si>
  <si>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</si>
  <si>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</si>
  <si>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</si>
  <si>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</si>
  <si>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</si>
  <si>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</si>
  <si>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</si>
  <si>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</si>
  <si>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</si>
  <si>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</si>
  <si>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</si>
  <si>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</si>
  <si>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</si>
  <si>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</si>
  <si>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</si>
  <si>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</si>
  <si>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</si>
  <si>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</si>
  <si>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</si>
  <si>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</si>
  <si>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</si>
  <si>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</si>
  <si>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</si>
  <si>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</si>
  <si>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</si>
  <si>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</si>
  <si>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</si>
  <si>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</si>
  <si>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</si>
  <si>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</si>
  <si>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</si>
  <si>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</si>
  <si>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</si>
  <si>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</si>
  <si>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</si>
  <si>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</si>
  <si>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</si>
  <si>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</si>
  <si>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</si>
  <si>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</si>
  <si>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</si>
  <si>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</si>
  <si>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</si>
  <si>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</si>
  <si>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</si>
  <si>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</si>
  <si>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</si>
  <si>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</si>
  <si>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</si>
  <si>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</si>
  <si>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</si>
  <si>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</si>
  <si>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</si>
  <si>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</si>
  <si>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</si>
  <si>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</si>
  <si>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</si>
  <si>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</si>
  <si>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</si>
  <si>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</si>
  <si>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</si>
  <si>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</si>
  <si>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</si>
  <si>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</si>
  <si>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</si>
  <si>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</si>
  <si>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</si>
  <si>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</si>
  <si>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</si>
  <si>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</si>
  <si>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</si>
  <si>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</si>
  <si>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</si>
  <si>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</si>
  <si>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</si>
  <si>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</si>
  <si>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</si>
  <si>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</si>
  <si>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</si>
  <si>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</si>
  <si>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</si>
  <si>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</si>
  <si>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</si>
  <si>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</si>
  <si>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</si>
  <si>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</si>
  <si>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</si>
  <si>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</si>
  <si>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</si>
  <si>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</si>
  <si>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</si>
  <si>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</si>
  <si>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</si>
  <si>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</si>
  <si>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</si>
  <si>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</si>
  <si>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</si>
  <si>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</si>
  <si>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</si>
  <si>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</si>
  <si>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</si>
  <si>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</si>
  <si>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</si>
  <si>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</si>
  <si>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</si>
  <si>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</si>
  <si>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</si>
  <si>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</si>
  <si>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</si>
  <si>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</si>
  <si>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</si>
  <si>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</si>
  <si>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</si>
  <si>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</si>
  <si>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</si>
  <si>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</si>
  <si>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</si>
  <si>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</si>
  <si>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</si>
  <si>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</si>
  <si>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</si>
  <si>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</si>
  <si>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</si>
  <si>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</si>
  <si>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</si>
  <si>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</si>
  <si>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</si>
  <si>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</si>
  <si>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</si>
  <si>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</si>
  <si>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</si>
  <si>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</si>
  <si>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</si>
  <si>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</si>
  <si>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</si>
  <si>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</si>
  <si>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</si>
  <si>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</si>
  <si>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</si>
  <si>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</si>
  <si>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</si>
  <si>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</si>
  <si>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</si>
  <si>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</si>
  <si>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</si>
  <si>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</si>
  <si>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</si>
  <si>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</si>
  <si>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</si>
  <si>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</si>
  <si>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</si>
  <si>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</si>
  <si>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</si>
  <si>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</si>
  <si>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</si>
  <si>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</si>
  <si>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</si>
  <si>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</si>
  <si>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</si>
  <si>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</si>
  <si>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</si>
  <si>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</si>
  <si>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</si>
  <si>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</si>
  <si>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</si>
  <si>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</si>
  <si>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</si>
  <si>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</si>
  <si>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</si>
  <si>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</si>
  <si>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</si>
  <si>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</si>
  <si>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</si>
  <si>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</si>
  <si>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</si>
  <si>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</si>
  <si>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</si>
  <si>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</si>
  <si>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</si>
  <si>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</si>
  <si>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</si>
  <si>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</si>
  <si>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</si>
  <si>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</si>
  <si>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</si>
  <si>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</si>
  <si>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</si>
  <si>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</si>
  <si>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</si>
  <si>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</si>
  <si>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</si>
  <si>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</si>
  <si>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</si>
  <si>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</si>
  <si>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</si>
  <si>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</si>
  <si>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</si>
  <si>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</si>
  <si>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</si>
  <si>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</si>
  <si>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</si>
  <si>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</si>
  <si>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</si>
  <si>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</si>
  <si>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</si>
  <si>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</si>
  <si>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</si>
  <si>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</si>
  <si>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</si>
  <si>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</si>
  <si>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</si>
  <si>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</si>
  <si>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</si>
  <si>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</si>
  <si>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</si>
  <si>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</si>
  <si>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</si>
  <si>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</si>
  <si>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</si>
  <si>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</si>
  <si>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</si>
  <si>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</si>
  <si>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</si>
  <si>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</si>
  <si>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</si>
  <si>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</si>
  <si>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</si>
  <si>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</si>
  <si>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</si>
  <si>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</si>
  <si>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</si>
  <si>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</si>
  <si>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</si>
  <si>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</si>
  <si>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</si>
  <si>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</si>
  <si>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</si>
  <si>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</si>
  <si>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</si>
  <si>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</si>
  <si>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</si>
  <si>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</si>
  <si>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</si>
  <si>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</si>
  <si>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</si>
  <si>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</si>
  <si>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</si>
  <si>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</si>
  <si>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</si>
  <si>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</si>
  <si>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</si>
  <si>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</si>
  <si>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</si>
  <si>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</si>
  <si>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</si>
  <si>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</si>
  <si>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</si>
  <si>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</si>
  <si>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</si>
  <si>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</si>
  <si>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</si>
  <si>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</si>
  <si>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</si>
  <si>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</si>
  <si>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</si>
  <si>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</si>
  <si>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</si>
  <si>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</si>
  <si>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</si>
  <si>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</si>
  <si>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</si>
  <si>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</si>
  <si>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</si>
  <si>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</si>
  <si>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</si>
  <si>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</si>
  <si>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</si>
  <si>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</si>
  <si>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</si>
  <si>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</si>
  <si>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</si>
  <si>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</si>
  <si>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</si>
  <si>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</si>
  <si>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</si>
  <si>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</si>
  <si>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</si>
  <si>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</si>
  <si>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</si>
  <si>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</si>
  <si>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</si>
  <si>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</si>
  <si>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</si>
  <si>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</si>
  <si>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</si>
  <si>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</si>
  <si>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</si>
  <si>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</si>
  <si>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</si>
  <si>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</si>
  <si>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</si>
  <si>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</si>
  <si>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</si>
  <si>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</si>
  <si>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</si>
  <si>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</si>
  <si>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</si>
  <si>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</si>
  <si>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</si>
  <si>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</si>
  <si>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</si>
  <si>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</si>
  <si>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</si>
  <si>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</si>
  <si>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</si>
  <si>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</si>
  <si>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</si>
  <si>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</si>
  <si>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</si>
  <si>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</si>
  <si>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</si>
  <si>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</si>
  <si>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</si>
  <si>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</si>
  <si>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</si>
  <si>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</si>
  <si>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</si>
  <si>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</si>
  <si>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</si>
  <si>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</si>
  <si>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</si>
  <si>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</si>
  <si>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</si>
  <si>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</si>
  <si>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</si>
  <si>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</si>
  <si>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</si>
  <si>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</si>
  <si>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</si>
  <si>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</si>
  <si>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</si>
  <si>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</si>
  <si>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</si>
  <si>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</si>
  <si>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</si>
  <si>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</si>
  <si>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</si>
  <si>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</si>
  <si>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</si>
  <si>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</si>
  <si>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</si>
  <si>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</si>
  <si>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</si>
  <si>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</si>
  <si>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</si>
  <si>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</si>
  <si>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</si>
  <si>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</si>
  <si>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</si>
  <si>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</si>
  <si>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</si>
  <si>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</si>
  <si>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</si>
  <si>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</si>
  <si>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</si>
  <si>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</si>
  <si>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</si>
  <si>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</si>
  <si>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</si>
  <si>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</si>
  <si>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</si>
  <si>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</si>
  <si>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</si>
  <si>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</si>
  <si>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</si>
  <si>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</si>
  <si>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</si>
  <si>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</si>
  <si>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</si>
  <si>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</si>
  <si>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</si>
  <si>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</si>
  <si>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</si>
  <si>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</si>
  <si>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</si>
  <si>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</si>
  <si>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</si>
  <si>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</si>
  <si>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</si>
  <si>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</si>
  <si>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</si>
  <si>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</si>
  <si>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</si>
  <si>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</si>
  <si>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</si>
  <si>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</si>
  <si>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</si>
  <si>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</si>
  <si>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</si>
  <si>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</si>
  <si>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</si>
  <si>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</si>
  <si>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</si>
  <si>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</si>
  <si>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</si>
  <si>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</si>
  <si>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</si>
  <si>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</si>
  <si>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</si>
  <si>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</si>
  <si>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</si>
  <si>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</si>
  <si>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</si>
  <si>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</si>
  <si>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</si>
  <si>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</si>
  <si>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</si>
  <si>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</si>
  <si>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</si>
  <si>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</si>
  <si>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</si>
  <si>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</si>
  <si>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</si>
  <si>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</si>
  <si>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</si>
  <si>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</si>
  <si>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</si>
  <si>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</si>
  <si>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</si>
  <si>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</si>
  <si>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</si>
  <si>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</si>
  <si>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</si>
  <si>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</si>
  <si>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</si>
  <si>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</si>
  <si>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</si>
  <si>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</si>
  <si>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</si>
  <si>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</si>
  <si>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</si>
  <si>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</si>
  <si>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</si>
  <si>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</si>
  <si>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</si>
  <si>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</si>
  <si>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</si>
  <si>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</si>
  <si>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</si>
  <si>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</si>
  <si>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</si>
  <si>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</si>
  <si>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</si>
  <si>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</si>
  <si>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</si>
  <si>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</si>
  <si>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</si>
  <si>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</si>
  <si>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</si>
  <si>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</si>
  <si>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</si>
  <si>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</si>
  <si>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</si>
  <si>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</si>
  <si>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</si>
  <si>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</si>
  <si>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</si>
  <si>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</si>
  <si>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</si>
  <si>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</si>
  <si>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</si>
  <si>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</si>
  <si>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</si>
  <si>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</si>
  <si>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</si>
  <si>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</si>
  <si>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</si>
  <si>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</si>
  <si>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</si>
  <si>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</si>
  <si>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</si>
  <si>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</si>
  <si>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</si>
  <si>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</si>
  <si>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</si>
  <si>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</si>
  <si>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</si>
  <si>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</si>
  <si>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</si>
  <si>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</si>
  <si>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</si>
  <si>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</si>
  <si>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</si>
  <si>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</si>
  <si>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</si>
  <si>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</si>
  <si>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</si>
  <si>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</si>
  <si>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</si>
  <si>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</si>
  <si>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</si>
  <si>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</si>
  <si>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</si>
  <si>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</si>
  <si>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</si>
  <si>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</si>
  <si>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</si>
  <si>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</si>
  <si>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</si>
  <si>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</si>
  <si>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</si>
  <si>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</si>
  <si>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</si>
  <si>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</si>
  <si>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</si>
  <si>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</si>
  <si>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</si>
  <si>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</si>
  <si>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</si>
  <si>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</si>
  <si>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</si>
  <si>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</si>
  <si>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</si>
  <si>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</si>
  <si>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</si>
  <si>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</si>
  <si>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</si>
  <si>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</si>
  <si>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</si>
  <si>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</si>
  <si>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</si>
  <si>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</si>
  <si>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</si>
  <si>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</si>
  <si>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</si>
  <si>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</si>
  <si>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</si>
  <si>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</si>
  <si>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</si>
  <si>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</si>
  <si>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</si>
  <si>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</si>
  <si>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</si>
  <si>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</si>
  <si>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</si>
  <si>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</si>
  <si>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</si>
  <si>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</si>
  <si>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</si>
  <si>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</si>
  <si>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</si>
  <si>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</si>
  <si>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</si>
  <si>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</si>
  <si>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</si>
  <si>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</si>
  <si>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</si>
  <si>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</si>
  <si>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</si>
  <si>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</si>
  <si>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</si>
  <si>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</si>
  <si>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</si>
  <si>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</si>
  <si>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</si>
  <si>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</si>
  <si>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</si>
  <si>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</si>
  <si>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</si>
  <si>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</si>
  <si>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</si>
  <si>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</si>
  <si>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</si>
  <si>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</si>
  <si>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</si>
  <si>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</si>
  <si>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</si>
  <si>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</si>
  <si>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</si>
  <si>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</si>
  <si>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</si>
  <si>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</si>
  <si>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</si>
  <si>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</si>
  <si>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</si>
  <si>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</si>
  <si>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</si>
  <si>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</si>
  <si>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</si>
  <si>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</si>
  <si>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</si>
  <si>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</si>
  <si>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</si>
  <si>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</si>
  <si>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</si>
  <si>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</si>
  <si>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</si>
  <si>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</si>
  <si>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</si>
  <si>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</si>
  <si>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</si>
  <si>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</si>
  <si>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</si>
  <si>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</si>
  <si>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</si>
  <si>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</si>
  <si>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</si>
  <si>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</si>
  <si>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</si>
  <si>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</si>
  <si>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</si>
  <si>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</si>
  <si>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</si>
  <si>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</si>
  <si>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</si>
  <si>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</si>
  <si>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</si>
  <si>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</si>
  <si>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</si>
  <si>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</si>
  <si>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</si>
  <si>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</si>
  <si>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</si>
  <si>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</si>
  <si>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</si>
  <si>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</si>
  <si>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</si>
  <si>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</si>
  <si>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</si>
  <si>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</si>
  <si>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</si>
  <si>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</si>
  <si>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</si>
  <si>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</si>
  <si>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</si>
  <si>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</si>
  <si>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</si>
  <si>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</si>
  <si>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</si>
  <si>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</si>
  <si>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</si>
  <si>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</si>
  <si>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</si>
  <si>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</si>
  <si>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</si>
  <si>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</si>
  <si>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</si>
  <si>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</si>
  <si>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</si>
  <si>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</si>
  <si>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</si>
  <si>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</si>
  <si>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</si>
  <si>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</si>
  <si>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</si>
  <si>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</si>
  <si>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</si>
  <si>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</si>
  <si>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</si>
  <si>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</si>
  <si>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</si>
  <si>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</si>
  <si>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</si>
  <si>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</si>
  <si>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</si>
  <si>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</si>
  <si>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</si>
  <si>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</si>
  <si>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</si>
  <si>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</si>
  <si>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</si>
  <si>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</si>
  <si>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</si>
  <si>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</si>
  <si>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</si>
  <si>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</si>
  <si>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</si>
  <si>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</si>
  <si>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</si>
  <si>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</si>
  <si>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</si>
  <si>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</si>
  <si>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</si>
  <si>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</si>
  <si>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</si>
  <si>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</si>
  <si>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</si>
  <si>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</si>
  <si>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</si>
  <si>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</si>
  <si>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</si>
  <si>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</si>
  <si>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</si>
  <si>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</si>
  <si>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</si>
  <si>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</si>
  <si>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</si>
  <si>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</si>
  <si>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</si>
  <si>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</si>
  <si>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</si>
  <si>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</si>
  <si>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</si>
  <si>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</si>
  <si>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</si>
  <si>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</si>
  <si>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</si>
  <si>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</si>
  <si>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</si>
  <si>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</si>
  <si>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</si>
  <si>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</si>
  <si>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</si>
  <si>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</si>
  <si>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</si>
  <si>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</si>
  <si>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</si>
  <si>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</si>
  <si>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</si>
  <si>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</si>
  <si>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</si>
  <si>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</si>
  <si>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</si>
  <si>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</si>
  <si>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</si>
  <si>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</si>
  <si>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</si>
  <si>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</si>
  <si>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</si>
  <si>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</si>
  <si>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</si>
  <si>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</si>
  <si>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</si>
  <si>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</si>
  <si>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</si>
  <si>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</si>
  <si>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</si>
  <si>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</si>
  <si>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</si>
  <si>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</si>
  <si>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</si>
  <si>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</si>
  <si>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</si>
  <si>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</si>
  <si>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</si>
  <si>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</si>
  <si>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</si>
  <si>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</si>
  <si>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</si>
  <si>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</si>
  <si>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</si>
  <si>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</si>
  <si>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</si>
  <si>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</si>
  <si>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</si>
  <si>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</si>
  <si>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</si>
  <si>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</si>
  <si>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</si>
  <si>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</si>
  <si>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</si>
  <si>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</si>
  <si>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</si>
  <si>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</si>
  <si>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</si>
  <si>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</si>
  <si>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</si>
  <si>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</si>
  <si>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</si>
  <si>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</si>
  <si>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</si>
  <si>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</si>
  <si>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</si>
  <si>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</si>
  <si>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</si>
  <si>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</si>
  <si>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</si>
  <si>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</si>
  <si>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</si>
  <si>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</si>
  <si>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</si>
  <si>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</si>
  <si>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</si>
  <si>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</si>
  <si>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</si>
  <si>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</si>
  <si>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</si>
  <si>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</si>
  <si>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</si>
  <si>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</si>
  <si>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</si>
  <si>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</si>
  <si>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</si>
  <si>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</si>
  <si>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</si>
  <si>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</si>
  <si>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</si>
  <si>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</si>
  <si>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</si>
  <si>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</si>
  <si>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</si>
  <si>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</si>
  <si>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</si>
  <si>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</si>
  <si>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</si>
  <si>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</si>
  <si>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</si>
  <si>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</si>
  <si>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</si>
  <si>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</si>
  <si>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</si>
  <si>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</si>
  <si>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</si>
  <si>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</si>
  <si>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</si>
  <si>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</si>
  <si>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</si>
  <si>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</si>
  <si>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</si>
  <si>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</si>
  <si>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</si>
  <si>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</si>
  <si>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</si>
  <si>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</si>
  <si>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</si>
  <si>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</si>
  <si>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</si>
  <si>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</si>
  <si>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</si>
  <si>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</si>
  <si>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</si>
  <si>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</si>
  <si>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</si>
  <si>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</si>
  <si>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</si>
  <si>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</si>
  <si>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</si>
  <si>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</si>
  <si>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</si>
  <si>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</si>
  <si>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</si>
  <si>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</si>
  <si>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</si>
  <si>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</si>
  <si>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</si>
  <si>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</si>
  <si>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</si>
  <si>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</si>
  <si>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</si>
  <si>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</si>
  <si>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</si>
  <si>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</si>
  <si>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</si>
  <si>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</si>
  <si>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</si>
  <si>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</si>
  <si>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</si>
  <si>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</si>
  <si>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</si>
  <si>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</si>
  <si>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</si>
  <si>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</si>
  <si>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</si>
  <si>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</si>
  <si>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</si>
  <si>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</si>
  <si>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</si>
  <si>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</si>
  <si>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</si>
  <si>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</si>
  <si>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</si>
  <si>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</si>
  <si>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</si>
  <si>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</si>
  <si>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</si>
  <si>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</si>
  <si>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</si>
  <si>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</si>
  <si>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</si>
  <si>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</si>
  <si>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</si>
  <si>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</si>
  <si>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</si>
  <si>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</si>
  <si>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</si>
  <si>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</si>
  <si>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</si>
  <si>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</si>
  <si>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</si>
  <si>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</si>
  <si>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</si>
  <si>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</si>
  <si>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</si>
  <si>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</si>
  <si>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</si>
  <si>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</si>
  <si>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</si>
  <si>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</si>
  <si>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</si>
  <si>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</si>
  <si>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</si>
  <si>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</si>
  <si>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</si>
  <si>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</si>
  <si>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</si>
  <si>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</si>
  <si>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</si>
  <si>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</si>
  <si>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</si>
  <si>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</si>
  <si>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</si>
  <si>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</si>
  <si>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</si>
  <si>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</si>
  <si>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</si>
  <si>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</si>
  <si>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</si>
  <si>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</si>
  <si>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</si>
  <si>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</si>
  <si>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</si>
  <si>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</si>
  <si>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</si>
  <si>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</si>
  <si>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</si>
  <si>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</si>
  <si>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</si>
  <si>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</si>
  <si>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</si>
  <si>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</si>
  <si>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</si>
  <si>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</si>
  <si>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</si>
  <si>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</si>
  <si>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</si>
  <si>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</si>
  <si>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</si>
  <si>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</si>
  <si>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</si>
  <si>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</si>
  <si>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</si>
  <si>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</si>
  <si>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</si>
  <si>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</si>
  <si>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</si>
  <si>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</si>
  <si>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</si>
  <si>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</si>
  <si>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</si>
  <si>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</si>
  <si>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</si>
  <si>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</si>
  <si>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</si>
  <si>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</si>
  <si>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</si>
  <si>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</si>
  <si>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</si>
  <si>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</si>
  <si>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</si>
  <si>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</si>
  <si>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</si>
  <si>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</si>
  <si>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</si>
  <si>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</si>
  <si>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</si>
  <si>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</si>
  <si>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</si>
  <si>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</si>
  <si>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</si>
  <si>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</si>
  <si>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</si>
  <si>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</si>
  <si>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</si>
  <si>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</si>
  <si>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</si>
  <si>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</si>
  <si>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</si>
  <si>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</si>
  <si>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</si>
  <si>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</si>
  <si>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</si>
  <si>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</si>
  <si>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</si>
  <si>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</si>
  <si>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</si>
  <si>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</si>
  <si>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</si>
  <si>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</si>
  <si>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</si>
  <si>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</si>
  <si>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</si>
  <si>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</si>
  <si>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</si>
  <si>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</si>
  <si>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</si>
  <si>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</si>
  <si>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</si>
  <si>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</si>
  <si>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</si>
  <si>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</si>
  <si>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</si>
  <si>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</si>
  <si>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</si>
  <si>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</si>
  <si>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</si>
  <si>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</si>
  <si>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</si>
  <si>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</si>
  <si>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</si>
  <si>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</si>
  <si>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</si>
  <si>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</si>
  <si>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</si>
  <si>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</si>
  <si>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</si>
  <si>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</si>
  <si>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</si>
  <si>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</si>
  <si>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</si>
  <si>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</si>
  <si>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</si>
  <si>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</si>
  <si>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</si>
  <si>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</si>
  <si>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</si>
  <si>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</si>
  <si>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</si>
  <si>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</si>
  <si>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</si>
  <si>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</si>
  <si>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</si>
  <si>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</si>
  <si>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</si>
  <si>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</si>
  <si>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</si>
  <si>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</si>
  <si>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</si>
  <si>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</si>
  <si>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</si>
  <si>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</si>
  <si>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</si>
  <si>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</si>
  <si>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</si>
  <si>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</si>
  <si>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</si>
  <si>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</si>
  <si>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</si>
  <si>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</si>
  <si>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</si>
  <si>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</si>
  <si>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</si>
  <si>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</si>
  <si>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</si>
  <si>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</si>
  <si>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</si>
  <si>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</si>
  <si>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</si>
  <si>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</si>
  <si>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</si>
  <si>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</si>
  <si>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</si>
  <si>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</si>
  <si>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</si>
  <si>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</si>
  <si>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</si>
  <si>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</si>
  <si>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</si>
  <si>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</si>
  <si>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</si>
  <si>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</si>
  <si>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</si>
  <si>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</si>
  <si>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</si>
  <si>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</si>
  <si>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</si>
  <si>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</si>
  <si>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</si>
  <si>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</si>
  <si>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</si>
  <si>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</si>
  <si>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</si>
  <si>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</si>
  <si>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</si>
  <si>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</si>
  <si>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</si>
  <si>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</si>
  <si>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</si>
  <si>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</si>
  <si>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</si>
  <si>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</si>
  <si>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</si>
  <si>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</si>
  <si>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</si>
  <si>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</si>
  <si>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</si>
  <si>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</si>
  <si>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</si>
  <si>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</si>
  <si>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</si>
  <si>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</si>
  <si>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</si>
  <si>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</si>
  <si>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</si>
  <si>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</si>
  <si>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</si>
  <si>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</si>
  <si>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</si>
  <si>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</si>
  <si>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</si>
  <si>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</si>
  <si>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</si>
  <si>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</si>
  <si>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</si>
  <si>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</si>
  <si>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</si>
  <si>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</si>
  <si>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</si>
  <si>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</si>
  <si>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</si>
  <si>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</si>
  <si>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</si>
  <si>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</si>
  <si>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</si>
  <si>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</si>
  <si>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</si>
  <si>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</si>
  <si>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</si>
  <si>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</si>
  <si>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</si>
  <si>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</si>
  <si>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</si>
  <si>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</si>
  <si>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</si>
  <si>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</si>
  <si>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</si>
  <si>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</si>
  <si>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</si>
  <si>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</si>
  <si>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</si>
  <si>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</si>
  <si>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</si>
  <si>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</si>
  <si>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</si>
  <si>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</si>
  <si>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</si>
  <si>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</si>
  <si>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</si>
  <si>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</si>
  <si>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</si>
  <si>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</si>
  <si>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</si>
  <si>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</si>
  <si>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</si>
  <si>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</si>
  <si>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</si>
  <si>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</si>
  <si>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</si>
  <si>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</si>
  <si>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</si>
  <si>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</si>
  <si>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</si>
  <si>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</si>
  <si>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</si>
  <si>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</si>
  <si>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</si>
  <si>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</si>
  <si>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</si>
  <si>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</si>
  <si>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</si>
  <si>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</si>
  <si>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</si>
  <si>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</si>
  <si>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</si>
  <si>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</si>
  <si>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</si>
  <si>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</si>
  <si>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</si>
  <si>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</si>
  <si>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</si>
  <si>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</si>
  <si>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</si>
  <si>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</si>
  <si>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</si>
  <si>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</si>
  <si>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</si>
  <si>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</si>
  <si>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</si>
  <si>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</si>
  <si>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</si>
  <si>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</si>
  <si>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</si>
  <si>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</si>
  <si>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</si>
  <si>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</si>
  <si>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</si>
  <si>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</si>
  <si>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</si>
  <si>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</si>
  <si>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</si>
  <si>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</si>
  <si>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</si>
  <si>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</si>
  <si>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</si>
  <si>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</si>
  <si>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</si>
  <si>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</si>
  <si>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</si>
  <si>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</si>
  <si>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</si>
  <si>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</si>
  <si>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</si>
  <si>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</si>
  <si>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</si>
  <si>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</si>
  <si>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</si>
  <si>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</si>
  <si>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</si>
  <si>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</si>
  <si>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</si>
  <si>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</si>
  <si>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</si>
  <si>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</si>
  <si>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</si>
  <si>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</si>
  <si>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</si>
  <si>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</si>
  <si>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</si>
  <si>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</si>
  <si>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</si>
  <si>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</si>
  <si>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</si>
  <si>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</si>
  <si>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</si>
  <si>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</si>
  <si>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</si>
  <si>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</si>
  <si>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</si>
  <si>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</si>
  <si>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</si>
  <si>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</si>
  <si>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</si>
  <si>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</si>
  <si>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</si>
  <si>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</si>
  <si>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</si>
  <si>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</si>
  <si>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</si>
  <si>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</si>
  <si>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</si>
  <si>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</si>
  <si>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</si>
  <si>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</si>
  <si>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</si>
  <si>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</si>
  <si>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</si>
  <si>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</si>
  <si>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</si>
  <si>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</si>
  <si>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</si>
  <si>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</si>
  <si>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</si>
  <si>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</si>
  <si>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</si>
  <si>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</si>
  <si>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</si>
  <si>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</si>
  <si>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</si>
  <si>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</si>
  <si>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</si>
  <si>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</si>
  <si>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</si>
  <si>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</si>
  <si>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</si>
  <si>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</si>
  <si>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</si>
  <si>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</si>
  <si>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</si>
  <si>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</si>
  <si>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</si>
  <si>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</si>
  <si>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</si>
  <si>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</si>
  <si>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</si>
  <si>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</si>
  <si>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</si>
  <si>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</si>
  <si>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</si>
  <si>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</si>
  <si>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</si>
  <si>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</si>
  <si>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</si>
  <si>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</si>
  <si>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</si>
  <si>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</si>
  <si>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</si>
  <si>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</si>
  <si>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</si>
  <si>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</si>
  <si>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</si>
  <si>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</si>
  <si>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</si>
  <si>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</si>
  <si>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</si>
  <si>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</si>
  <si>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</si>
  <si>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</si>
  <si>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</si>
  <si>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</si>
  <si>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</si>
  <si>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</si>
  <si>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</si>
  <si>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</si>
  <si>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</si>
  <si>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</si>
  <si>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</si>
  <si>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</si>
  <si>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</si>
  <si>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</si>
  <si>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</si>
  <si>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</si>
  <si>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</si>
  <si>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</si>
  <si>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</si>
  <si>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</si>
  <si>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</si>
  <si>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</si>
  <si>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</si>
  <si>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</si>
  <si>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</si>
  <si>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</si>
  <si>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</si>
  <si>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</si>
  <si>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</si>
  <si>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</si>
  <si>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</si>
  <si>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</si>
  <si>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</si>
  <si>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</si>
  <si>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</si>
  <si>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</si>
  <si>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</si>
  <si>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</si>
  <si>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</si>
  <si>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</si>
  <si>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</si>
  <si>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</si>
  <si>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</si>
  <si>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</si>
  <si>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</si>
  <si>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</si>
  <si>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</si>
  <si>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</si>
  <si>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</si>
  <si>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</si>
  <si>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</si>
  <si>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</si>
  <si>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</si>
  <si>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</si>
  <si>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</si>
  <si>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</si>
  <si>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</si>
  <si>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</si>
  <si>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</si>
  <si>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</si>
  <si>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</si>
  <si>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</si>
  <si>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</si>
  <si>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</si>
  <si>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</si>
  <si>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</si>
  <si>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</si>
  <si>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</si>
  <si>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</si>
  <si>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</si>
  <si>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</si>
  <si>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</si>
  <si>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</si>
  <si>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</si>
  <si>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</si>
  <si>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</si>
  <si>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</si>
  <si>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</si>
  <si>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</si>
  <si>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</si>
  <si>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</si>
  <si>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</si>
  <si>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</si>
  <si>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</si>
  <si>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</si>
  <si>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</si>
  <si>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</si>
  <si>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</si>
  <si>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</si>
  <si>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</si>
  <si>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</si>
  <si>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</si>
  <si>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</si>
  <si>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</si>
  <si>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</si>
  <si>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</si>
  <si>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</si>
  <si>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</si>
  <si>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</si>
  <si>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</si>
  <si>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</si>
  <si>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</si>
  <si>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</si>
  <si>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</si>
  <si>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</si>
  <si>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</si>
  <si>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</si>
  <si>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</si>
  <si>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</si>
  <si>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</si>
  <si>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</si>
  <si>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</si>
  <si>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</si>
  <si>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</si>
  <si>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</si>
  <si>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</si>
  <si>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</si>
  <si>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</si>
  <si>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</si>
  <si>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</si>
  <si>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</si>
  <si>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</si>
  <si>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</si>
  <si>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</si>
  <si>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</si>
  <si>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</si>
  <si>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</si>
  <si>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</si>
  <si>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</si>
  <si>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</si>
  <si>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</si>
  <si>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</si>
  <si>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</si>
  <si>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</si>
  <si>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</si>
  <si>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</si>
  <si>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</si>
  <si>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</si>
  <si>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</si>
  <si>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</si>
  <si>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</si>
  <si>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</si>
  <si>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</si>
  <si>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</si>
  <si>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</si>
  <si>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</si>
  <si>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</si>
  <si>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</si>
  <si>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</si>
  <si>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</si>
  <si>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</si>
  <si>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</si>
  <si>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</si>
  <si>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</si>
  <si>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</si>
  <si>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</si>
  <si>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</si>
  <si>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</si>
  <si>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</si>
  <si>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</si>
  <si>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</si>
  <si>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</si>
  <si>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</si>
  <si>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</si>
  <si>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</si>
  <si>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</si>
  <si>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</si>
  <si>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</si>
  <si>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</si>
  <si>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</si>
  <si>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</si>
  <si>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</si>
  <si>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</si>
  <si>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</si>
  <si>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</si>
  <si>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</si>
  <si>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</si>
  <si>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</si>
  <si>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</si>
  <si>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</si>
  <si>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</si>
  <si>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</si>
  <si>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</si>
  <si>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</si>
  <si>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</si>
  <si>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</si>
  <si>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</si>
  <si>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</si>
  <si>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</si>
  <si>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</si>
  <si>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</si>
  <si>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</si>
  <si>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</si>
  <si>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</si>
  <si>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</si>
  <si>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</si>
  <si>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</si>
  <si>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</si>
  <si>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</si>
  <si>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</si>
  <si>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</si>
  <si>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</si>
  <si>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</si>
  <si>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</si>
  <si>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</si>
  <si>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</si>
  <si>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</si>
  <si>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</si>
  <si>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</si>
  <si>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</si>
  <si>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</si>
  <si>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</si>
  <si>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</si>
  <si>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</si>
  <si>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</si>
  <si>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</si>
  <si>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</si>
  <si>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</si>
  <si>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</si>
  <si>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</si>
  <si>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</si>
  <si>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</si>
  <si>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</si>
  <si>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</si>
  <si>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</si>
  <si>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</si>
  <si>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</si>
  <si>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</si>
  <si>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</si>
  <si>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</si>
  <si>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</si>
  <si>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</si>
  <si>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</si>
  <si>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</si>
  <si>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</si>
  <si>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</si>
  <si>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</si>
  <si>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</si>
  <si>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</si>
  <si>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</si>
  <si>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</si>
  <si>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</si>
  <si>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</si>
  <si>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</si>
  <si>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</si>
  <si>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</si>
  <si>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</si>
  <si>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</si>
  <si>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</si>
  <si>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</si>
  <si>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</si>
  <si>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</si>
  <si>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</si>
  <si>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</si>
  <si>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</si>
  <si>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</si>
  <si>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</si>
  <si>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</si>
  <si>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</si>
  <si>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</si>
  <si>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</si>
  <si>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</si>
  <si>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</si>
  <si>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</si>
  <si>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</si>
  <si>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</si>
  <si>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</si>
  <si>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</si>
  <si>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</si>
  <si>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</si>
  <si>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</si>
  <si>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</si>
  <si>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</si>
  <si>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</si>
  <si>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</si>
  <si>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</si>
  <si>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</si>
  <si>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</si>
  <si>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</si>
  <si>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</si>
  <si>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</si>
  <si>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</si>
  <si>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</si>
  <si>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</si>
  <si>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</si>
  <si>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</si>
  <si>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</si>
  <si>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</si>
  <si>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</si>
  <si>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</si>
  <si>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</si>
  <si>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</si>
  <si>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</si>
  <si>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</si>
  <si>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</si>
  <si>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</si>
  <si>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</si>
  <si>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</si>
  <si>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</si>
  <si>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</si>
  <si>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</si>
  <si>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</si>
  <si>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</si>
  <si>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</si>
  <si>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</si>
  <si>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</si>
  <si>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</si>
  <si>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</si>
  <si>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</si>
  <si>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</si>
  <si>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</si>
  <si>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</si>
  <si>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</si>
  <si>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</si>
  <si>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</si>
  <si>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</si>
  <si>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</si>
  <si>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</si>
  <si>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</si>
  <si>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</si>
  <si>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</si>
  <si>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</si>
  <si>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</si>
  <si>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</si>
  <si>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</si>
  <si>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</si>
  <si>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</si>
  <si>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</si>
  <si>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</si>
  <si>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</si>
  <si>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</si>
  <si>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</si>
  <si>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</si>
  <si>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</si>
  <si>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</si>
  <si>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</si>
  <si>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</si>
  <si>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</si>
  <si>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</si>
  <si>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</si>
  <si>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</si>
  <si>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</si>
  <si>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</si>
  <si>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</si>
  <si>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</si>
  <si>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</si>
  <si>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</si>
  <si>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</si>
  <si>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</si>
  <si>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</si>
  <si>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</si>
  <si>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</si>
  <si>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</si>
  <si>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</si>
  <si>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</si>
  <si>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</si>
  <si>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</si>
  <si>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</si>
  <si>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</si>
  <si>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</si>
  <si>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</si>
  <si>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</si>
  <si>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</si>
  <si>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</si>
  <si>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</si>
  <si>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</si>
  <si>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</si>
  <si>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</si>
  <si>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</si>
  <si>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</si>
  <si>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</si>
  <si>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</si>
  <si>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</si>
  <si>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</si>
  <si>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</si>
  <si>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</si>
  <si>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</si>
  <si>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</si>
  <si>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</si>
  <si>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</si>
  <si>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</si>
  <si>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</si>
  <si>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</si>
  <si>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</si>
  <si>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</si>
  <si>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</si>
  <si>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</si>
  <si>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</si>
  <si>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</si>
  <si>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</si>
  <si>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</si>
  <si>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</si>
  <si>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</si>
  <si>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</si>
  <si>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</si>
  <si>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</si>
  <si>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</si>
  <si>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</si>
  <si>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</si>
  <si>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</si>
  <si>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</si>
  <si>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</si>
  <si>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</si>
  <si>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</si>
  <si>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</si>
  <si>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</si>
  <si>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</si>
  <si>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</si>
  <si>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</si>
  <si>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</si>
  <si>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</si>
  <si>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</si>
  <si>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</si>
  <si>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</si>
  <si>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</si>
  <si>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</si>
  <si>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</si>
  <si>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</si>
  <si>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</si>
  <si>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</si>
  <si>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</si>
  <si>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</si>
  <si>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</si>
  <si>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</si>
  <si>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</si>
  <si>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</si>
  <si>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</si>
  <si>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</si>
  <si>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</si>
  <si>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</si>
  <si>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</si>
  <si>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</si>
  <si>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</si>
  <si>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</si>
  <si>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</si>
  <si>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</si>
  <si>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</si>
  <si>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</si>
  <si>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</si>
  <si>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</si>
  <si>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</si>
  <si>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</si>
  <si>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</si>
  <si>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</si>
  <si>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</si>
  <si>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</si>
  <si>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</si>
  <si>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</si>
  <si>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</si>
  <si>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</si>
  <si>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</si>
  <si>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</si>
  <si>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</si>
  <si>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</si>
  <si>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</si>
  <si>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</si>
  <si>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</si>
  <si>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</si>
  <si>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</si>
  <si>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</si>
  <si>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</si>
  <si>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</si>
  <si>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</si>
  <si>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</si>
  <si>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</si>
  <si>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</si>
  <si>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</si>
  <si>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</si>
  <si>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</si>
  <si>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</si>
  <si>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</si>
  <si>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</si>
  <si>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</si>
  <si>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</si>
  <si>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</si>
  <si>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</si>
  <si>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</si>
  <si>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</si>
  <si>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</si>
  <si>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</si>
  <si>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</si>
  <si>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</si>
  <si>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</si>
  <si>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</si>
  <si>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</si>
  <si>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</si>
  <si>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</si>
  <si>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</si>
  <si>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</si>
  <si>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</si>
  <si>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</si>
  <si>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</si>
  <si>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</si>
  <si>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</si>
  <si>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</si>
  <si>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</si>
  <si>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</si>
  <si>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</si>
  <si>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</si>
  <si>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</si>
  <si>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</si>
  <si>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</si>
  <si>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</si>
  <si>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</si>
  <si>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</si>
  <si>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</si>
  <si>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</si>
  <si>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</si>
  <si>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</si>
  <si>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</si>
  <si>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</si>
  <si>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</si>
  <si>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</si>
  <si>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</si>
  <si>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</si>
  <si>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</si>
  <si>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</si>
  <si>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</si>
  <si>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</si>
  <si>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</si>
  <si>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</si>
  <si>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</si>
  <si>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</si>
  <si>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</si>
  <si>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</si>
  <si>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</si>
  <si>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</si>
  <si>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</si>
  <si>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</si>
  <si>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</si>
  <si>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</si>
  <si>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</si>
  <si>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</si>
  <si>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</si>
  <si>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</si>
  <si>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</si>
  <si>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</si>
  <si>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</si>
  <si>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</si>
  <si>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</si>
  <si>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</si>
  <si>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</si>
  <si>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</si>
  <si>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</si>
  <si>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</si>
  <si>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</si>
  <si>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</si>
  <si>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</si>
  <si>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</si>
  <si>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</si>
  <si>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</si>
  <si>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</si>
  <si>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</si>
  <si>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</si>
  <si>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</si>
  <si>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</si>
  <si>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</si>
  <si>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</si>
  <si>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</si>
  <si>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</si>
  <si>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</si>
  <si>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</si>
  <si>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</si>
  <si>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</si>
  <si>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</si>
  <si>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</si>
  <si>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</si>
  <si>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</si>
  <si>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</si>
  <si>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</si>
  <si>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</si>
  <si>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</si>
  <si>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</si>
  <si>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</si>
  <si>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</si>
  <si>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</si>
  <si>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</si>
  <si>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</si>
  <si>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</si>
  <si>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</si>
  <si>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</si>
  <si>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</si>
  <si>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</si>
  <si>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</si>
  <si>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</si>
  <si>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</si>
  <si>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</si>
  <si>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</si>
  <si>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</si>
  <si>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</si>
  <si>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</si>
  <si>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</si>
  <si>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</si>
  <si>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</si>
  <si>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</si>
  <si>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</si>
  <si>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</si>
  <si>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</si>
  <si>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</si>
  <si>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</si>
  <si>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</si>
  <si>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</si>
  <si>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</si>
  <si>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</si>
  <si>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</si>
  <si>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</si>
  <si>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</si>
  <si>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</si>
  <si>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</si>
  <si>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</si>
  <si>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</si>
  <si>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</si>
  <si>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</si>
  <si>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</si>
  <si>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</si>
  <si>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</si>
  <si>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</si>
  <si>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</si>
  <si>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</si>
  <si>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</si>
  <si>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</si>
  <si>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</si>
  <si>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</si>
  <si>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</si>
  <si>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</si>
  <si>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</si>
  <si>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</si>
  <si>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</si>
  <si>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</si>
  <si>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</si>
  <si>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</si>
  <si>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</si>
  <si>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</si>
  <si>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</si>
  <si>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</si>
  <si>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</si>
  <si>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</si>
  <si>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</si>
  <si>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</si>
  <si>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</si>
  <si>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</si>
  <si>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</si>
  <si>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</si>
  <si>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</si>
  <si>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</si>
  <si>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</si>
  <si>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</si>
  <si>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</si>
  <si>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</si>
  <si>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</si>
  <si>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</si>
  <si>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</si>
  <si>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</si>
  <si>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</si>
  <si>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</si>
  <si>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</si>
  <si>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</si>
  <si>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</si>
  <si>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</si>
  <si>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</si>
  <si>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</si>
  <si>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</si>
  <si>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</si>
  <si>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</si>
  <si>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</si>
  <si>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</si>
  <si>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</si>
  <si>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</si>
  <si>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</si>
  <si>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</si>
  <si>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</si>
  <si>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</si>
  <si>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</si>
  <si>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</si>
  <si>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</si>
  <si>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</si>
  <si>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</si>
  <si>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</si>
  <si>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</si>
  <si>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</si>
  <si>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</si>
  <si>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</si>
  <si>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</si>
  <si>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</si>
  <si>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</si>
  <si>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</si>
  <si>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</si>
  <si>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</si>
  <si>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</si>
  <si>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</si>
  <si>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</si>
  <si>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</si>
  <si>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</si>
  <si>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</si>
  <si>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</si>
  <si>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</si>
  <si>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</si>
  <si>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</si>
  <si>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</si>
  <si>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</si>
  <si>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</si>
  <si>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</si>
  <si>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</si>
  <si>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</si>
  <si>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</si>
  <si>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</si>
  <si>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</si>
  <si>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</si>
  <si>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</si>
  <si>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</si>
  <si>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</si>
  <si>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</si>
  <si>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</si>
  <si>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</si>
  <si>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</si>
  <si>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</si>
  <si>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</si>
  <si>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</si>
  <si>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</si>
  <si>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</si>
  <si>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</si>
  <si>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</si>
  <si>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</si>
  <si>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</si>
  <si>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</si>
  <si>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</si>
  <si>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</si>
  <si>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</si>
  <si>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</si>
  <si>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</si>
  <si>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</si>
  <si>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</si>
  <si>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</si>
  <si>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</si>
  <si>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</si>
  <si>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</si>
  <si>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</si>
  <si>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</si>
  <si>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</si>
  <si>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</si>
  <si>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</si>
  <si>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</si>
  <si>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</si>
  <si>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</si>
  <si>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</si>
  <si>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</si>
  <si>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</si>
  <si>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</si>
  <si>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</si>
  <si>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</si>
  <si>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</si>
  <si>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</si>
  <si>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</si>
  <si>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</si>
  <si>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</si>
  <si>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</si>
  <si>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</si>
  <si>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</si>
  <si>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</si>
  <si>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</si>
  <si>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</si>
  <si>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</si>
  <si>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</si>
  <si>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</si>
  <si>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</si>
  <si>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</si>
  <si>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</si>
  <si>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</si>
  <si>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</si>
  <si>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</si>
  <si>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</si>
  <si>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</si>
  <si>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</si>
  <si>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</si>
  <si>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</si>
  <si>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</si>
  <si>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</si>
  <si>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</si>
  <si>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</si>
  <si>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</si>
  <si>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</si>
  <si>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</si>
  <si>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</si>
  <si>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</si>
  <si>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</si>
  <si>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</si>
  <si>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</si>
  <si>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</si>
  <si>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</si>
  <si>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</si>
  <si>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</si>
  <si>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</si>
  <si>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</si>
  <si>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</si>
  <si>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</si>
  <si>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</si>
  <si>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</si>
  <si>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</si>
  <si>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</si>
  <si>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</si>
  <si>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</si>
  <si>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</si>
  <si>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</si>
  <si>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</si>
  <si>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</si>
  <si>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</si>
  <si>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</si>
  <si>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</si>
  <si>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</si>
  <si>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</si>
  <si>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</si>
  <si>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</si>
  <si>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</si>
  <si>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</si>
  <si>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</si>
  <si>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</si>
  <si>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</si>
  <si>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</si>
  <si>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</si>
  <si>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</si>
  <si>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</si>
  <si>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</si>
  <si>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</si>
  <si>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</si>
  <si>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</si>
  <si>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</si>
  <si>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</si>
  <si>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</si>
  <si>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</si>
  <si>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</si>
  <si>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</si>
  <si>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</si>
  <si>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</si>
  <si>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</si>
  <si>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</si>
  <si>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</si>
  <si>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</si>
  <si>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</si>
  <si>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</si>
  <si>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</si>
  <si>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</si>
  <si>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</si>
  <si>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</si>
  <si>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</si>
  <si>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</si>
  <si>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</si>
  <si>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</si>
  <si>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</si>
  <si>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</si>
  <si>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</si>
  <si>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</si>
  <si>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</si>
  <si>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</si>
  <si>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</si>
  <si>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</si>
  <si>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</si>
  <si>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</si>
  <si>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</si>
  <si>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</si>
  <si>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</si>
  <si>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</si>
  <si>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</si>
  <si>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</si>
  <si>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</si>
  <si>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</si>
  <si>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</si>
  <si>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</si>
  <si>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</si>
  <si>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</si>
  <si>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</si>
  <si>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</si>
  <si>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</si>
  <si>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</si>
  <si>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</si>
  <si>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</si>
  <si>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</si>
  <si>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</si>
  <si>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</si>
  <si>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</si>
  <si>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</si>
  <si>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</si>
  <si>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</si>
  <si>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</si>
  <si>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</si>
  <si>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</si>
  <si>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</si>
  <si>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</si>
  <si>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</si>
  <si>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</si>
  <si>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</si>
  <si>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</si>
  <si>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</si>
  <si>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</si>
  <si>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</si>
  <si>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</si>
  <si>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</si>
  <si>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</si>
  <si>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</si>
  <si>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</si>
  <si>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</si>
  <si>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</si>
  <si>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</si>
  <si>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</si>
  <si>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</si>
  <si>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</si>
  <si>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</si>
  <si>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</si>
  <si>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</si>
  <si>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</si>
  <si>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</si>
  <si>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</si>
  <si>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</si>
  <si>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</si>
  <si>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</si>
  <si>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</si>
  <si>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</si>
  <si>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</si>
  <si>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</si>
  <si>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</si>
  <si>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</si>
  <si>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</si>
  <si>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</si>
  <si>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</si>
  <si>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</si>
  <si>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</si>
  <si>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</si>
  <si>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</si>
  <si>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</si>
  <si>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</si>
  <si>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</si>
  <si>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</si>
  <si>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</si>
  <si>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</si>
  <si>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</si>
  <si>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</si>
  <si>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</si>
  <si>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</si>
  <si>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</si>
  <si>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</si>
  <si>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</si>
  <si>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</si>
  <si>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</si>
  <si>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</si>
  <si>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</si>
  <si>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</si>
  <si>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</si>
  <si>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</si>
  <si>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</si>
  <si>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</si>
  <si>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</si>
  <si>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</si>
  <si>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</si>
  <si>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</si>
  <si>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</si>
  <si>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</si>
  <si>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</si>
  <si>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</si>
  <si>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</si>
  <si>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</si>
  <si>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</si>
  <si>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</si>
  <si>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</si>
  <si>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</si>
  <si>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</si>
  <si>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</si>
  <si>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</si>
  <si>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</si>
  <si>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</si>
  <si>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</si>
  <si>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</si>
  <si>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</si>
  <si>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</si>
  <si>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</si>
  <si>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</si>
  <si>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</si>
  <si>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</si>
  <si>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</si>
  <si>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</si>
  <si>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</si>
  <si>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</si>
  <si>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</si>
  <si>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</si>
  <si>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</si>
  <si>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</si>
  <si>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</si>
  <si>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</si>
  <si>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</si>
  <si>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</si>
  <si>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</si>
  <si>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</si>
  <si>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</si>
  <si>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</si>
  <si>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</si>
  <si>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</si>
  <si>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</si>
  <si>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</si>
  <si>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</si>
  <si>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</si>
  <si>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</si>
  <si>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</si>
  <si>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</si>
  <si>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</si>
  <si>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</si>
  <si>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</si>
  <si>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</si>
  <si>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</si>
  <si>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</si>
  <si>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</si>
  <si>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</si>
  <si>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</si>
  <si>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</si>
  <si>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</si>
  <si>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</si>
  <si>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</si>
  <si>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</si>
  <si>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</si>
  <si>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</si>
  <si>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</si>
  <si>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</si>
  <si>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</si>
  <si>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</si>
  <si>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</si>
  <si>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</si>
  <si>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</si>
  <si>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</si>
  <si>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</si>
  <si>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</si>
  <si>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</si>
  <si>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</si>
  <si>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</si>
  <si>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</si>
  <si>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</si>
  <si>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</si>
  <si>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</si>
  <si>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</si>
  <si>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</si>
  <si>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</si>
  <si>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</si>
  <si>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</si>
  <si>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</si>
  <si>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</si>
  <si>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</si>
  <si>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</si>
  <si>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</si>
  <si>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</si>
  <si>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</si>
  <si>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</si>
  <si>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</si>
  <si>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</si>
  <si>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</si>
  <si>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</si>
  <si>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</si>
  <si>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</si>
  <si>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</si>
  <si>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</si>
  <si>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</si>
  <si>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</si>
  <si>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</si>
  <si>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</si>
  <si>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</si>
  <si>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</si>
  <si>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</si>
  <si>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</si>
  <si>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</si>
  <si>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</si>
  <si>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</si>
  <si>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</si>
  <si>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</si>
  <si>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</si>
  <si>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</si>
  <si>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</si>
  <si>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</si>
  <si>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</si>
  <si>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</si>
  <si>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</si>
  <si>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</si>
  <si>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</si>
  <si>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</si>
  <si>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</si>
  <si>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</si>
  <si>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</si>
  <si>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</si>
  <si>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</si>
  <si>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</si>
  <si>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</si>
  <si>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</si>
  <si>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</si>
  <si>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</si>
  <si>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</si>
  <si>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</si>
  <si>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</si>
  <si>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</si>
  <si>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</si>
  <si>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</si>
  <si>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</si>
  <si>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</si>
  <si>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</si>
  <si>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</si>
  <si>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</si>
  <si>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</si>
  <si>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</si>
  <si>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</si>
  <si>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</si>
  <si>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</si>
  <si>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</si>
  <si>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</si>
  <si>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</si>
  <si>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</si>
  <si>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</si>
  <si>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</si>
  <si>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</si>
  <si>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</si>
  <si>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</si>
  <si>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</si>
  <si>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</si>
  <si>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</si>
  <si>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</si>
  <si>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</si>
  <si>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</si>
  <si>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</si>
  <si>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</si>
  <si>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</si>
  <si>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</si>
  <si>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</si>
  <si>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</si>
  <si>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</si>
  <si>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</si>
  <si>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</si>
  <si>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</si>
  <si>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</si>
  <si>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</si>
  <si>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</si>
  <si>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</si>
  <si>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</si>
  <si>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</si>
  <si>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</si>
  <si>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</si>
  <si>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</si>
  <si>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</si>
  <si>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</si>
  <si>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</si>
  <si>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</si>
  <si>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</si>
  <si>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</si>
  <si>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</si>
  <si>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</si>
  <si>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</si>
  <si>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</si>
  <si>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</si>
  <si>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</si>
  <si>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</si>
  <si>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</si>
  <si>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</si>
  <si>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</si>
  <si>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</si>
  <si>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</si>
  <si>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</si>
  <si>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</si>
  <si>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</si>
  <si>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</si>
  <si>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</si>
  <si>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</si>
  <si>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</si>
  <si>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</si>
  <si>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</si>
  <si>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</si>
  <si>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</si>
  <si>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</si>
  <si>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</si>
  <si>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</si>
  <si>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</si>
  <si>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</si>
  <si>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</si>
  <si>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</si>
  <si>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</si>
  <si>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</si>
  <si>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</si>
  <si>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</si>
  <si>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</si>
  <si>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</si>
  <si>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</si>
  <si>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</si>
  <si>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</si>
  <si>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</si>
  <si>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</si>
  <si>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</si>
  <si>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</si>
  <si>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</si>
  <si>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</si>
  <si>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</si>
  <si>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</si>
  <si>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</si>
  <si>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</si>
  <si>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</si>
  <si>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</si>
  <si>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</si>
  <si>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</si>
  <si>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</si>
  <si>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</si>
  <si>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</si>
  <si>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</si>
  <si>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</si>
  <si>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</si>
  <si>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</si>
  <si>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</si>
  <si>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</si>
  <si>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</si>
  <si>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</si>
  <si>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</si>
  <si>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</si>
  <si>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</si>
  <si>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</si>
  <si>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</si>
  <si>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</si>
  <si>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</si>
  <si>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</si>
  <si>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</si>
  <si>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</si>
  <si>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</si>
  <si>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</si>
  <si>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</si>
  <si>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</si>
  <si>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</si>
  <si>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</si>
  <si>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</si>
  <si>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</si>
  <si>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</si>
  <si>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</si>
  <si>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</si>
  <si>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</si>
  <si>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</si>
  <si>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</si>
  <si>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</si>
  <si>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</si>
  <si>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</si>
  <si>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</si>
  <si>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</si>
  <si>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</si>
  <si>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</si>
  <si>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</si>
  <si>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</si>
  <si>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</si>
  <si>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</si>
  <si>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</si>
  <si>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</si>
  <si>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</si>
  <si>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</si>
  <si>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</si>
  <si>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</si>
  <si>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</si>
  <si>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</si>
  <si>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</si>
  <si>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</si>
  <si>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</si>
  <si>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</si>
  <si>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</si>
  <si>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</si>
  <si>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</si>
  <si>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</si>
  <si>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</si>
  <si>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</si>
  <si>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</si>
  <si>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</si>
  <si>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</si>
  <si>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</si>
  <si>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</si>
  <si>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</si>
  <si>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</si>
  <si>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</si>
  <si>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</si>
  <si>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</si>
  <si>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</si>
  <si>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</si>
  <si>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</si>
  <si>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</si>
  <si>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</si>
  <si>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</si>
  <si>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</si>
  <si>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</si>
  <si>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</si>
  <si>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</si>
  <si>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</si>
  <si>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</si>
  <si>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</si>
  <si>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</si>
  <si>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</si>
  <si>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</si>
  <si>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</si>
  <si>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</si>
  <si>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</si>
  <si>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</si>
  <si>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</si>
  <si>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</si>
  <si>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</si>
  <si>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</si>
  <si>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</si>
  <si>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</si>
  <si>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</si>
  <si>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</si>
  <si>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</si>
  <si>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</si>
  <si>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</si>
  <si>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</si>
  <si>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</si>
  <si>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</si>
  <si>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</si>
  <si>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</si>
  <si>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</si>
  <si>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</si>
  <si>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</si>
  <si>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</si>
  <si>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</si>
  <si>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</si>
  <si>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</si>
  <si>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</si>
  <si>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</si>
  <si>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</si>
  <si>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</si>
  <si>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</si>
  <si>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</si>
  <si>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</si>
  <si>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</si>
  <si>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</si>
  <si>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</si>
  <si>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</si>
  <si>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</si>
  <si>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</si>
  <si>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</si>
  <si>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</si>
  <si>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</si>
  <si>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</si>
  <si>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</si>
  <si>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</si>
  <si>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</si>
  <si>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</si>
  <si>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</si>
  <si>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</si>
  <si>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</si>
  <si>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</si>
  <si>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</si>
  <si>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</si>
  <si>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</si>
  <si>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</si>
  <si>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</si>
  <si>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</si>
  <si>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</si>
  <si>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</si>
  <si>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</si>
  <si>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</si>
  <si>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</si>
  <si>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</si>
  <si>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</si>
  <si>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</si>
  <si>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</si>
  <si>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</si>
  <si>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</si>
  <si>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</si>
  <si>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</si>
  <si>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</si>
  <si>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</si>
  <si>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</si>
  <si>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</si>
  <si>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</si>
  <si>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</si>
  <si>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</si>
  <si>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</si>
  <si>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</si>
  <si>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</si>
  <si>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</si>
  <si>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</si>
  <si>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</si>
  <si>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</si>
  <si>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</si>
  <si>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</si>
  <si>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</si>
  <si>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</si>
  <si>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</si>
  <si>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</si>
  <si>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</si>
  <si>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</si>
  <si>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</si>
  <si>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</si>
  <si>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</si>
  <si>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</si>
  <si>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</si>
  <si>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</si>
  <si>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</si>
  <si>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</si>
  <si>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</si>
  <si>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</si>
  <si>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</si>
  <si>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</si>
  <si>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</si>
  <si>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</si>
  <si>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</si>
  <si>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</si>
  <si>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</si>
  <si>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</si>
  <si>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</si>
  <si>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</si>
  <si>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</si>
  <si>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</si>
  <si>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</si>
  <si>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</si>
  <si>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</si>
  <si>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</si>
  <si>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</si>
  <si>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</si>
  <si>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</si>
  <si>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</si>
  <si>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</si>
  <si>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</si>
  <si>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</si>
  <si>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</si>
  <si>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</si>
  <si>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</si>
  <si>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</si>
  <si>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</si>
  <si>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</si>
  <si>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</si>
  <si>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</si>
  <si>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</si>
  <si>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</si>
  <si>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</si>
  <si>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</si>
  <si>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</si>
  <si>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</si>
  <si>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</si>
  <si>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</si>
  <si>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</si>
  <si>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</si>
  <si>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</si>
  <si>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</si>
  <si>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</si>
  <si>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</si>
  <si>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</si>
  <si>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</si>
  <si>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</si>
  <si>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</si>
  <si>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</si>
  <si>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</si>
  <si>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</si>
  <si>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</si>
  <si>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</si>
  <si>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</si>
  <si>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</si>
  <si>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</si>
  <si>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</si>
  <si>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</si>
  <si>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</si>
  <si>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</si>
  <si>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</si>
  <si>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</si>
  <si>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</si>
  <si>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</si>
  <si>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</si>
  <si>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</si>
  <si>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</si>
  <si>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</si>
  <si>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</si>
  <si>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</si>
  <si>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</si>
  <si>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</si>
  <si>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</si>
  <si>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</si>
  <si>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</si>
  <si>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</si>
  <si>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</si>
  <si>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</si>
  <si>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</si>
  <si>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</si>
  <si>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</si>
  <si>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</si>
  <si>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</si>
  <si>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</si>
  <si>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</si>
  <si>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</si>
  <si>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</si>
  <si>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</si>
  <si>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</si>
  <si>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</si>
  <si>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</si>
  <si>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</si>
  <si>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</si>
  <si>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</si>
  <si>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</si>
  <si>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</si>
  <si>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</si>
  <si>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</si>
  <si>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</si>
  <si>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</si>
  <si>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</si>
  <si>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</si>
  <si>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</si>
  <si>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</si>
  <si>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</si>
  <si>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</si>
  <si>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</si>
  <si>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</si>
  <si>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</si>
  <si>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</si>
  <si>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</si>
  <si>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</si>
  <si>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</si>
  <si>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</si>
  <si>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</si>
  <si>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</si>
  <si>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</si>
  <si>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</si>
  <si>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</si>
  <si>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</si>
  <si>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</si>
  <si>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</si>
  <si>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</si>
  <si>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</si>
  <si>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</si>
  <si>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</si>
  <si>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</si>
  <si>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</si>
  <si>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</si>
  <si>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</si>
  <si>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</si>
  <si>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</si>
  <si>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</si>
  <si>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</si>
  <si>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</si>
  <si>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</si>
  <si>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</si>
  <si>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</si>
  <si>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</si>
  <si>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</si>
  <si>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</si>
  <si>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</si>
  <si>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</si>
  <si>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</si>
  <si>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</si>
  <si>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</si>
  <si>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</si>
  <si>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</si>
  <si>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</si>
  <si>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</si>
  <si>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</si>
  <si>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</si>
  <si>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</si>
  <si>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</si>
  <si>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</si>
  <si>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</si>
  <si>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</si>
  <si>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</si>
  <si>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</si>
  <si>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</si>
  <si>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</si>
  <si>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</si>
  <si>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</si>
  <si>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</si>
  <si>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</si>
  <si>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</si>
  <si>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</si>
  <si>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</si>
  <si>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</si>
  <si>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</si>
  <si>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</si>
  <si>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</si>
  <si>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</si>
  <si>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</si>
  <si>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</si>
  <si>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</si>
  <si>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</si>
  <si>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</si>
  <si>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</si>
  <si>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</si>
  <si>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</si>
  <si>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</si>
  <si>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</si>
  <si>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</si>
  <si>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</si>
  <si>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</si>
  <si>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</si>
  <si>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</si>
  <si>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</si>
  <si>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</si>
  <si>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</si>
  <si>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</si>
  <si>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</si>
  <si>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</si>
  <si>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</si>
  <si>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</si>
  <si>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</si>
  <si>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</si>
  <si>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</si>
  <si>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</si>
  <si>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</si>
  <si>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</si>
  <si>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</si>
  <si>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</si>
  <si>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</si>
  <si>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</si>
  <si>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</si>
  <si>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</si>
  <si>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</si>
  <si>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</si>
  <si>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</si>
  <si>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</si>
  <si>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</si>
  <si>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</si>
  <si>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</si>
  <si>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</si>
  <si>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</si>
  <si>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</si>
  <si>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</si>
  <si>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</si>
  <si>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</si>
  <si>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</si>
  <si>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</si>
  <si>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</si>
  <si>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</si>
  <si>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</si>
  <si>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</si>
  <si>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</si>
  <si>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</si>
  <si>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</si>
  <si>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</si>
  <si>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</si>
  <si>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</si>
  <si>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</si>
  <si>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</si>
  <si>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</si>
  <si>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</si>
  <si>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</si>
  <si>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</si>
  <si>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</si>
  <si>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</si>
  <si>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</si>
  <si>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</si>
  <si>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</si>
  <si>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</si>
  <si>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</si>
  <si>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</si>
  <si>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</si>
  <si>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</si>
  <si>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</si>
  <si>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</si>
  <si>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</si>
  <si>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</si>
  <si>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</si>
  <si>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</si>
  <si>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</si>
  <si>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</si>
  <si>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</si>
  <si>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</si>
  <si>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</si>
  <si>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</si>
  <si>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</si>
  <si>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</si>
  <si>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</si>
  <si>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</si>
  <si>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</si>
  <si>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</si>
  <si>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</si>
  <si>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</si>
  <si>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</si>
  <si>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</si>
  <si>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</si>
  <si>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</si>
  <si>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</si>
  <si>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</si>
  <si>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</si>
  <si>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</si>
  <si>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</si>
  <si>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</si>
  <si>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</si>
  <si>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</si>
  <si>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</si>
  <si>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</si>
  <si>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</si>
  <si>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</si>
  <si>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</si>
  <si>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</si>
  <si>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</si>
  <si>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</si>
  <si>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</si>
  <si>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</si>
  <si>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</si>
  <si>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</si>
  <si>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</si>
  <si>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</si>
  <si>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</si>
  <si>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</si>
  <si>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</si>
  <si>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</si>
  <si>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</si>
  <si>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</si>
  <si>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</si>
  <si>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</si>
  <si>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</si>
  <si>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</si>
  <si>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</si>
  <si>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</si>
  <si>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</si>
  <si>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</si>
  <si>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</si>
  <si>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</si>
  <si>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</si>
  <si>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</si>
  <si>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</si>
  <si>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</si>
  <si>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</si>
  <si>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</si>
  <si>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</si>
  <si>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</si>
  <si>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</si>
  <si>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</si>
  <si>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</si>
  <si>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</si>
  <si>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</si>
  <si>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</si>
  <si>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</si>
  <si>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</si>
  <si>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</si>
  <si>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</si>
  <si>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</si>
  <si>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</si>
  <si>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</si>
  <si>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</si>
  <si>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</si>
  <si>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</si>
  <si>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</si>
  <si>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</si>
  <si>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</si>
  <si>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</si>
  <si>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</si>
  <si>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</si>
  <si>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</si>
  <si>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</si>
  <si>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</si>
  <si>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</si>
  <si>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</si>
  <si>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</si>
  <si>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</si>
  <si>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</si>
  <si>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</si>
  <si>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</si>
  <si>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</si>
  <si>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</si>
  <si>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</si>
  <si>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</si>
  <si>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</si>
  <si>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</si>
  <si>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</si>
  <si>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</si>
  <si>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</si>
  <si>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</si>
  <si>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</si>
  <si>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</si>
  <si>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</si>
  <si>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</si>
  <si>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</si>
  <si>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</si>
  <si>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</si>
  <si>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</si>
  <si>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</si>
  <si>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</si>
  <si>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</si>
  <si>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</si>
  <si>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</si>
  <si>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</si>
  <si>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</si>
  <si>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</si>
  <si>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</si>
  <si>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</si>
  <si>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</si>
  <si>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</si>
  <si>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</si>
  <si>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</si>
  <si>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</si>
  <si>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</si>
  <si>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</si>
  <si>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</si>
  <si>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</si>
  <si>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</si>
  <si>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</si>
  <si>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</si>
  <si>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</si>
  <si>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</si>
  <si>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</si>
  <si>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</si>
  <si>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</si>
  <si>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</si>
  <si>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</si>
  <si>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</si>
  <si>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</si>
  <si>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</si>
  <si>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</si>
  <si>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</si>
  <si>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</si>
  <si>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</si>
  <si>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</si>
  <si>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</si>
  <si>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</si>
  <si>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</si>
  <si>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</si>
  <si>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</si>
  <si>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</si>
  <si>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</si>
  <si>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</si>
  <si>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</si>
  <si>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</si>
  <si>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</si>
  <si>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</si>
  <si>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</si>
  <si>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</si>
  <si>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</si>
  <si>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</si>
  <si>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</si>
  <si>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</si>
  <si>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</si>
  <si>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</si>
  <si>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</si>
  <si>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</si>
  <si>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</si>
  <si>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</si>
  <si>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</si>
  <si>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</si>
  <si>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</si>
  <si>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</si>
  <si>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</si>
  <si>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</si>
  <si>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</si>
  <si>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</si>
  <si>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</si>
  <si>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</si>
  <si>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</si>
  <si>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</si>
  <si>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</si>
  <si>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</si>
  <si>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</si>
  <si>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</si>
  <si>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</si>
  <si>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</si>
  <si>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</si>
  <si>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</si>
  <si>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</si>
  <si>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</si>
  <si>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</si>
  <si>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</si>
  <si>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</si>
  <si>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</si>
  <si>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</si>
  <si>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</si>
  <si>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</si>
  <si>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</si>
  <si>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</si>
  <si>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</si>
  <si>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</si>
  <si>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</si>
  <si>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</si>
  <si>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</si>
  <si>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</si>
  <si>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</si>
  <si>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</si>
  <si>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</si>
  <si>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</si>
  <si>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</si>
  <si>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</si>
  <si>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</si>
  <si>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</si>
  <si>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</si>
  <si>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</si>
  <si>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</si>
  <si>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</si>
  <si>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</si>
  <si>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</si>
  <si>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</si>
  <si>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</si>
  <si>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</si>
  <si>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</si>
  <si>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</si>
  <si>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</si>
  <si>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</si>
  <si>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</si>
  <si>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</si>
  <si>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</si>
  <si>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</si>
  <si>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</si>
  <si>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</si>
  <si>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</si>
  <si>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</si>
  <si>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</si>
  <si>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</si>
  <si>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</si>
  <si>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</si>
  <si>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</si>
  <si>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</si>
  <si>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</si>
  <si>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</si>
  <si>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</si>
  <si>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</si>
  <si>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</si>
  <si>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</si>
  <si>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</si>
  <si>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</si>
  <si>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</si>
  <si>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</si>
  <si>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</si>
  <si>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</si>
  <si>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</si>
  <si>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</si>
  <si>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</si>
  <si>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</si>
  <si>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</si>
  <si>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</si>
  <si>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</si>
  <si>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</si>
  <si>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</si>
  <si>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</si>
  <si>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</si>
  <si>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</si>
  <si>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</si>
  <si>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</si>
  <si>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</si>
  <si>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</si>
  <si>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</si>
  <si>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</si>
  <si>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</si>
  <si>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</si>
  <si>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</si>
  <si>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</si>
  <si>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</si>
  <si>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</si>
  <si>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</si>
  <si>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</si>
  <si>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</si>
  <si>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</si>
  <si>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</si>
  <si>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</si>
  <si>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</si>
  <si>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</si>
  <si>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</si>
  <si>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</si>
  <si>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</si>
  <si>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</si>
  <si>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</si>
  <si>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</si>
  <si>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</si>
  <si>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</si>
  <si>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</si>
  <si>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</si>
  <si>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</si>
  <si>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</si>
  <si>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</si>
  <si>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</si>
  <si>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</si>
  <si>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</si>
  <si>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</si>
  <si>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</si>
  <si>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</si>
  <si>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</si>
  <si>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</si>
  <si>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</si>
  <si>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</si>
  <si>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</si>
  <si>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</si>
  <si>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</si>
  <si>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</si>
  <si>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</si>
  <si>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</si>
  <si>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</si>
  <si>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</si>
  <si>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</si>
  <si>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</si>
  <si>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</si>
  <si>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</si>
  <si>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</si>
  <si>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</si>
  <si>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</si>
  <si>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</si>
  <si>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</si>
  <si>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</si>
  <si>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</si>
  <si>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</si>
  <si>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</si>
  <si>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</si>
  <si>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</si>
  <si>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</si>
  <si>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</si>
  <si>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</si>
  <si>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</si>
  <si>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</si>
  <si>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</si>
  <si>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</si>
  <si>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</si>
  <si>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</si>
  <si>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</si>
  <si>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</si>
  <si>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</si>
  <si>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</si>
  <si>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</si>
  <si>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</si>
  <si>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</si>
  <si>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</si>
  <si>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</si>
  <si>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</si>
  <si>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</si>
  <si>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</si>
  <si>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</si>
  <si>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</si>
  <si>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</si>
  <si>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</si>
  <si>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</si>
  <si>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</si>
  <si>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</si>
  <si>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</si>
  <si>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</si>
  <si>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</si>
  <si>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</si>
  <si>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</si>
  <si>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</si>
  <si>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</si>
  <si>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</si>
  <si>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</si>
  <si>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</si>
  <si>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</si>
  <si>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</si>
  <si>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</si>
  <si>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</si>
  <si>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</si>
  <si>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</si>
  <si>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</si>
  <si>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</si>
  <si>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</si>
  <si>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</si>
  <si>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</si>
  <si>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</si>
  <si>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</si>
  <si>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</si>
  <si>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</si>
  <si>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</si>
  <si>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</si>
  <si>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</si>
  <si>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</si>
  <si>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</si>
  <si>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</si>
  <si>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</si>
  <si>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</si>
  <si>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</si>
  <si>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</si>
  <si>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</si>
  <si>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</si>
  <si>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</si>
  <si>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</si>
  <si>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</si>
  <si>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</si>
  <si>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</si>
  <si>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</si>
  <si>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</si>
  <si>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</si>
  <si>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</si>
  <si>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</si>
  <si>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</si>
  <si>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</si>
  <si>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</si>
  <si>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</si>
  <si>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</si>
  <si>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</si>
  <si>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</si>
  <si>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</si>
  <si>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</si>
  <si>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</si>
  <si>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</si>
  <si>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</si>
  <si>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</si>
  <si>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</si>
  <si>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</si>
  <si>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</si>
  <si>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</si>
  <si>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</si>
  <si>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</si>
  <si>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</si>
  <si>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</si>
  <si>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</si>
  <si>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</si>
  <si>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</si>
  <si>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</si>
  <si>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</si>
  <si>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</si>
  <si>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</si>
  <si>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</si>
  <si>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</si>
  <si>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</si>
  <si>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</si>
  <si>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</si>
  <si>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</si>
  <si>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</si>
  <si>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</si>
  <si>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</si>
  <si>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</si>
  <si>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</si>
  <si>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</si>
  <si>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</si>
  <si>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</si>
  <si>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</si>
  <si>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</si>
  <si>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</si>
  <si>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</si>
  <si>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</si>
  <si>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</si>
  <si>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</si>
  <si>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</si>
  <si>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</si>
  <si>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</si>
  <si>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</si>
  <si>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</si>
  <si>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</si>
  <si>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</si>
  <si>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</si>
  <si>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</si>
  <si>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</si>
  <si>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</si>
  <si>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</si>
  <si>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</si>
  <si>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</si>
  <si>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</si>
  <si>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</si>
  <si>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</si>
  <si>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</si>
  <si>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</si>
  <si>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</si>
  <si>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</si>
  <si>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</si>
  <si>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</si>
  <si>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</si>
  <si>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</si>
  <si>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</si>
  <si>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</si>
  <si>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</si>
  <si>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</si>
  <si>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</si>
  <si>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</si>
  <si>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</si>
  <si>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</si>
  <si>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</si>
  <si>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</si>
  <si>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</si>
  <si>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</si>
  <si>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</si>
  <si>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</si>
  <si>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</si>
  <si>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</si>
  <si>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</si>
  <si>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</si>
  <si>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</si>
  <si>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</si>
  <si>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</si>
  <si>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</si>
  <si>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</si>
  <si>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</si>
  <si>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</si>
  <si>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</si>
  <si>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</si>
  <si>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</si>
  <si>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</si>
  <si>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</si>
  <si>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</si>
  <si>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</si>
  <si>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</si>
  <si>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</si>
  <si>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</si>
  <si>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</si>
  <si>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</si>
  <si>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</si>
  <si>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</si>
  <si>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</si>
  <si>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</si>
  <si>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</si>
  <si>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</si>
  <si>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</si>
  <si>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</si>
  <si>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</si>
  <si>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</si>
  <si>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</si>
  <si>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</si>
  <si>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</si>
  <si>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</si>
  <si>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</si>
  <si>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</si>
  <si>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</si>
  <si>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</si>
  <si>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</si>
  <si>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</si>
  <si>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</si>
  <si>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</si>
  <si>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</si>
  <si>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</si>
  <si>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</si>
  <si>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</si>
  <si>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</si>
  <si>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</si>
  <si>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</si>
  <si>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</si>
  <si>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</si>
  <si>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</si>
  <si>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</si>
  <si>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</si>
  <si>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</si>
  <si>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</si>
  <si>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</si>
  <si>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</si>
  <si>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</si>
  <si>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</si>
  <si>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</si>
  <si>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</si>
  <si>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</si>
  <si>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</si>
  <si>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</si>
  <si>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</si>
  <si>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</si>
  <si>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</si>
  <si>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</si>
  <si>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</si>
  <si>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</si>
  <si>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</si>
  <si>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</si>
  <si>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</si>
  <si>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</si>
  <si>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</si>
  <si>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</si>
  <si>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</si>
  <si>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</si>
  <si>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</si>
  <si>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</si>
  <si>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</si>
  <si>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</si>
  <si>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</si>
  <si>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</si>
  <si>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</si>
  <si>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</si>
  <si>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</si>
  <si>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</si>
  <si>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</si>
  <si>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</si>
  <si>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</si>
  <si>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</si>
  <si>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</si>
  <si>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</si>
  <si>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</si>
  <si>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</si>
  <si>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</si>
  <si>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</si>
  <si>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</si>
  <si>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</si>
  <si>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</si>
  <si>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</si>
  <si>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</si>
  <si>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</si>
  <si>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</si>
  <si>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</si>
  <si>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</si>
  <si>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</si>
  <si>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</si>
  <si>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</si>
  <si>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</si>
  <si>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</si>
  <si>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</si>
  <si>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</si>
  <si>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</si>
  <si>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</si>
  <si>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</si>
  <si>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</si>
  <si>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</si>
  <si>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</si>
  <si>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</si>
  <si>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</si>
  <si>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</si>
  <si>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</si>
  <si>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</si>
  <si>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</si>
  <si>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</si>
  <si>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</si>
  <si>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</si>
  <si>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</si>
  <si>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</si>
  <si>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</si>
  <si>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</si>
  <si>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</si>
  <si>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</si>
  <si>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</si>
  <si>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</si>
  <si>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</si>
  <si>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</si>
  <si>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</si>
  <si>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</si>
  <si>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</si>
  <si>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</si>
  <si>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</si>
  <si>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</si>
  <si>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</si>
  <si>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</si>
  <si>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</si>
  <si>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</si>
  <si>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</si>
  <si>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</si>
  <si>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</si>
  <si>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</si>
  <si>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</si>
  <si>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</si>
  <si>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</si>
  <si>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</si>
  <si>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</si>
  <si>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</si>
  <si>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</si>
  <si>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</si>
  <si>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</si>
  <si>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</si>
  <si>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</si>
  <si>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</si>
  <si>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</si>
  <si>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</si>
  <si>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</si>
  <si>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</si>
  <si>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</si>
  <si>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</si>
  <si>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</si>
  <si>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</si>
  <si>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</si>
  <si>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</si>
  <si>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</si>
  <si>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</si>
  <si>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</si>
  <si>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</si>
  <si>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</si>
  <si>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</si>
  <si>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</si>
  <si>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</si>
  <si>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</si>
  <si>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</si>
  <si>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</si>
  <si>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</si>
  <si>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</si>
  <si>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</si>
  <si>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</si>
  <si>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</si>
  <si>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</si>
  <si>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</si>
  <si>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</si>
  <si>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</si>
  <si>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</si>
  <si>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</si>
  <si>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</si>
  <si>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</si>
  <si>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</si>
  <si>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</si>
  <si>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</si>
  <si>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</si>
  <si>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</si>
  <si>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</si>
  <si>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</si>
  <si>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</si>
  <si>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</si>
  <si>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</si>
  <si>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</si>
  <si>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</si>
  <si>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</si>
  <si>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</si>
  <si>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</si>
  <si>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</si>
  <si>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</si>
  <si>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</si>
  <si>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</si>
  <si>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</si>
  <si>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</si>
  <si>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</si>
  <si>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</si>
  <si>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</si>
  <si>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</si>
  <si>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</si>
  <si>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</si>
  <si>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</si>
  <si>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</si>
  <si>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</si>
  <si>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</si>
  <si>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</si>
  <si>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</si>
  <si>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</si>
  <si>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</si>
  <si>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</si>
  <si>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</si>
  <si>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</si>
  <si>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</si>
  <si>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</si>
  <si>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</si>
  <si>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</si>
  <si>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</si>
  <si>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</si>
  <si>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</si>
  <si>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</si>
  <si>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</si>
  <si>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</si>
  <si>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</si>
  <si>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</si>
  <si>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</si>
  <si>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</si>
  <si>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</si>
  <si>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</si>
  <si>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</si>
  <si>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</si>
  <si>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</si>
  <si>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</si>
  <si>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</si>
  <si>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</si>
  <si>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</si>
  <si>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</si>
  <si>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</si>
  <si>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</si>
  <si>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</si>
  <si>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</si>
  <si>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</si>
  <si>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</si>
  <si>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</si>
  <si>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</si>
  <si>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</si>
  <si>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</si>
  <si>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</si>
  <si>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</si>
  <si>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</si>
  <si>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</si>
  <si>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</si>
  <si>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</si>
  <si>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</si>
  <si>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</si>
  <si>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</si>
  <si>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</si>
  <si>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</si>
  <si>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</si>
  <si>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</si>
  <si>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</si>
  <si>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</si>
  <si>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</si>
  <si>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</si>
  <si>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</si>
  <si>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</si>
  <si>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</si>
  <si>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</si>
  <si>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</si>
  <si>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</si>
  <si>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</si>
  <si>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</si>
  <si>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</si>
  <si>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</si>
  <si>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</si>
  <si>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</si>
  <si>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</si>
  <si>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</si>
  <si>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</si>
  <si>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</si>
  <si>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</si>
  <si>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</si>
  <si>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</si>
  <si>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</si>
  <si>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</si>
  <si>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</si>
  <si>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</si>
  <si>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</si>
  <si>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</si>
  <si>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</si>
  <si>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</si>
  <si>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</si>
  <si>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</si>
  <si>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</si>
  <si>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</si>
  <si>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</si>
  <si>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</si>
  <si>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</si>
  <si>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</si>
  <si>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</si>
  <si>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</si>
  <si>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</si>
  <si>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</si>
  <si>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</si>
  <si>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</si>
  <si>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</si>
  <si>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</si>
  <si>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</si>
  <si>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</si>
  <si>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</si>
  <si>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</si>
  <si>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</si>
  <si>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</si>
  <si>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</si>
  <si>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</si>
  <si>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</si>
  <si>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</si>
  <si>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</si>
  <si>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</si>
  <si>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</si>
  <si>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</si>
  <si>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</si>
  <si>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</si>
  <si>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</si>
  <si>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</si>
  <si>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</si>
  <si>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</si>
  <si>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</si>
  <si>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</si>
  <si>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</si>
  <si>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</si>
  <si>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</si>
  <si>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</si>
  <si>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</si>
  <si>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</si>
  <si>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</si>
  <si>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</si>
  <si>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</si>
  <si>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</si>
  <si>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</si>
  <si>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</si>
  <si>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</si>
  <si>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</si>
  <si>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</si>
  <si>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</si>
  <si>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</si>
  <si>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</si>
  <si>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</si>
  <si>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</si>
  <si>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</si>
  <si>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</si>
  <si>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</si>
  <si>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</si>
  <si>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</si>
  <si>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</si>
  <si>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</si>
  <si>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</si>
  <si>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</si>
  <si>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</si>
  <si>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</si>
  <si>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</si>
  <si>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</si>
  <si>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</si>
  <si>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</si>
  <si>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</si>
  <si>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</si>
  <si>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</si>
  <si>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</si>
  <si>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</si>
  <si>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</si>
  <si>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</si>
  <si>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</si>
  <si>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</si>
  <si>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</si>
  <si>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</si>
  <si>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</si>
  <si>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</si>
  <si>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</si>
  <si>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</si>
  <si>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</si>
  <si>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</si>
  <si>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</si>
  <si>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</si>
  <si>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</si>
  <si>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</si>
  <si>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</si>
  <si>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</si>
  <si>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</si>
  <si>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</si>
  <si>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</si>
  <si>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</si>
  <si>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</si>
  <si>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</si>
  <si>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</si>
  <si>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</si>
  <si>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</si>
  <si>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</si>
  <si>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</si>
  <si>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</si>
  <si>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</si>
  <si>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</si>
  <si>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</si>
  <si>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</si>
  <si>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</si>
  <si>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</si>
  <si>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</si>
  <si>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</si>
  <si>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</si>
  <si>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</si>
  <si>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</si>
  <si>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</si>
  <si>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</si>
  <si>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</si>
  <si>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</si>
  <si>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</si>
  <si>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</si>
  <si>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</si>
  <si>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</si>
  <si>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</si>
  <si>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</si>
  <si>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</si>
  <si>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</si>
  <si>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</si>
  <si>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</si>
  <si>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</si>
  <si>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</si>
  <si>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</si>
  <si>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</si>
  <si>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</si>
  <si>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</si>
  <si>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</si>
  <si>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</si>
  <si>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</si>
  <si>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</si>
  <si>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</si>
  <si>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</si>
  <si>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</si>
  <si>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</si>
  <si>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</si>
  <si>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</si>
  <si>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</si>
  <si>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</si>
  <si>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</si>
  <si>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</si>
  <si>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</si>
  <si>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</si>
  <si>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</si>
  <si>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</si>
  <si>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</si>
  <si>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</si>
  <si>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</si>
  <si>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</si>
  <si>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</si>
  <si>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</si>
  <si>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</si>
  <si>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</si>
  <si>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</si>
  <si>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</si>
  <si>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</si>
  <si>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</si>
  <si>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</si>
  <si>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</si>
  <si>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</si>
  <si>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</si>
  <si>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</si>
  <si>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</si>
  <si>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</si>
  <si>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</si>
  <si>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</si>
  <si>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</si>
  <si>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</si>
  <si>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</si>
  <si>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</si>
  <si>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</si>
  <si>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</si>
  <si>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</si>
  <si>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</si>
  <si>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</si>
  <si>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</si>
  <si>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</si>
  <si>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</si>
  <si>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</si>
  <si>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</si>
  <si>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</si>
  <si>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</si>
  <si>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</si>
  <si>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</si>
  <si>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</si>
  <si>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</si>
  <si>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</si>
  <si>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</si>
  <si>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</si>
  <si>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</si>
  <si>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</si>
  <si>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</si>
  <si>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</si>
  <si>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</si>
  <si>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</si>
  <si>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</si>
  <si>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</si>
  <si>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</si>
  <si>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</si>
  <si>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</si>
  <si>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</si>
  <si>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</si>
  <si>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</si>
  <si>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</si>
  <si>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</si>
  <si>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</si>
  <si>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</si>
  <si>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</si>
  <si>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</si>
  <si>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</si>
  <si>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</si>
  <si>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</si>
  <si>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</si>
  <si>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</si>
  <si>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</si>
  <si>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</si>
  <si>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</si>
  <si>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</si>
  <si>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</si>
  <si>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</si>
  <si>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</si>
  <si>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</si>
  <si>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</si>
  <si>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</si>
  <si>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</si>
  <si>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</si>
  <si>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</si>
  <si>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</si>
  <si>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</si>
  <si>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</si>
  <si>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</si>
  <si>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</si>
  <si>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</si>
  <si>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</si>
  <si>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</si>
  <si>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</si>
  <si>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</si>
  <si>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</si>
  <si>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</si>
  <si>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</si>
  <si>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</si>
  <si>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</si>
  <si>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</si>
  <si>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</si>
  <si>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</si>
  <si>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</si>
  <si>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</si>
  <si>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</si>
  <si>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</si>
  <si>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</si>
  <si>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</si>
  <si>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</si>
  <si>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</si>
  <si>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</si>
  <si>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</si>
  <si>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</si>
  <si>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</si>
  <si>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</si>
  <si>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</si>
  <si>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</si>
  <si>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</si>
  <si>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</si>
  <si>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</si>
  <si>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</si>
  <si>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</si>
  <si>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</si>
  <si>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</si>
  <si>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</si>
  <si>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</si>
  <si>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</si>
  <si>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</si>
  <si>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</si>
  <si>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</si>
  <si>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</si>
  <si>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</si>
  <si>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</si>
  <si>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</si>
  <si>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</si>
  <si>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</si>
  <si>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</si>
  <si>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</si>
  <si>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</si>
  <si>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</si>
  <si>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</si>
  <si>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</si>
  <si>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</si>
  <si>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</si>
  <si>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</si>
  <si>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</si>
  <si>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</si>
  <si>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</si>
  <si>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</si>
  <si>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</si>
  <si>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</si>
  <si>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</si>
  <si>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</si>
  <si>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</si>
  <si>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</si>
  <si>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</si>
  <si>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</si>
  <si>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</si>
  <si>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</si>
  <si>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</si>
  <si>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</si>
  <si>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</si>
  <si>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</si>
  <si>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</si>
  <si>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</si>
  <si>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</si>
  <si>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</si>
  <si>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</si>
  <si>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</si>
  <si>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</si>
  <si>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</si>
  <si>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</si>
  <si>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</si>
  <si>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</si>
  <si>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</si>
  <si>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</si>
  <si>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</si>
  <si>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</si>
  <si>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</si>
  <si>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</si>
  <si>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</si>
  <si>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</si>
  <si>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</si>
  <si>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</si>
  <si>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</si>
  <si>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</si>
  <si>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</si>
  <si>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</si>
  <si>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</si>
  <si>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</si>
  <si>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</si>
  <si>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</si>
  <si>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</si>
  <si>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</si>
  <si>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</si>
  <si>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</si>
  <si>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</si>
  <si>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</si>
  <si>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</si>
  <si>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</si>
  <si>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</si>
  <si>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</si>
  <si>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</si>
  <si>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</si>
  <si>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</si>
  <si>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</si>
  <si>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</si>
  <si>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</si>
  <si>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</si>
  <si>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</si>
  <si>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</si>
  <si>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</si>
  <si>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</si>
  <si>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</si>
  <si>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</si>
  <si>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</si>
  <si>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</si>
  <si>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</si>
  <si>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</si>
  <si>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</si>
  <si>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</si>
  <si>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</si>
  <si>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</si>
  <si>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</si>
  <si>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</si>
  <si>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</si>
  <si>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</si>
  <si>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</si>
  <si>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</si>
  <si>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</si>
  <si>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</si>
  <si>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</si>
  <si>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</si>
  <si>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</si>
  <si>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</si>
  <si>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</si>
  <si>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</si>
  <si>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</si>
  <si>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</si>
  <si>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</si>
  <si>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</si>
  <si>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</si>
  <si>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</si>
  <si>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</si>
  <si>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</si>
  <si>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</si>
  <si>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</si>
  <si>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</si>
  <si>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</si>
  <si>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</si>
  <si>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</si>
  <si>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</si>
  <si>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</si>
  <si>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</si>
  <si>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</si>
  <si>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</si>
  <si>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</si>
  <si>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</si>
  <si>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</si>
  <si>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</si>
  <si>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</si>
  <si>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</si>
  <si>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</si>
  <si>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</si>
  <si>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</si>
  <si>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</si>
  <si>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</si>
  <si>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</si>
  <si>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</si>
  <si>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</si>
  <si>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</si>
  <si>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</si>
  <si>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</si>
  <si>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</si>
  <si>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</si>
  <si>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</si>
  <si>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</si>
  <si>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</si>
  <si>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</si>
  <si>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</si>
  <si>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</si>
  <si>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</si>
  <si>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</si>
  <si>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</si>
  <si>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</si>
  <si>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</si>
  <si>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</si>
  <si>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</si>
  <si>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</si>
  <si>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</si>
  <si>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</si>
  <si>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</si>
  <si>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</si>
  <si>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</si>
  <si>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</si>
  <si>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</si>
  <si>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</si>
  <si>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</si>
  <si>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</si>
  <si>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</si>
  <si>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</si>
  <si>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</si>
  <si>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</si>
  <si>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</si>
  <si>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</si>
  <si>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</si>
  <si>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</si>
  <si>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</si>
  <si>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</si>
  <si>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</si>
  <si>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</si>
  <si>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</si>
  <si>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</si>
  <si>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</si>
  <si>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</si>
  <si>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</si>
  <si>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</si>
  <si>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</si>
  <si>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</si>
  <si>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</si>
  <si>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</si>
  <si>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</si>
  <si>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</si>
  <si>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</si>
  <si>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</si>
  <si>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</si>
  <si>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</si>
  <si>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</si>
  <si>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</si>
  <si>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</si>
  <si>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</si>
  <si>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</si>
  <si>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</si>
  <si>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</si>
  <si>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</si>
  <si>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</si>
  <si>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</si>
  <si>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</si>
  <si>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</si>
  <si>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</si>
  <si>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</si>
  <si>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</si>
  <si>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</si>
  <si>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</si>
  <si>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</si>
  <si>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</si>
  <si>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</si>
  <si>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</si>
  <si>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</si>
  <si>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</si>
  <si>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</si>
  <si>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</si>
  <si>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</si>
  <si>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</si>
  <si>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</si>
  <si>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</si>
  <si>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</si>
  <si>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</si>
  <si>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</si>
  <si>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</si>
  <si>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</si>
  <si>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</si>
  <si>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</si>
  <si>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</si>
  <si>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</si>
  <si>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</si>
  <si>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</si>
  <si>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</si>
  <si>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</si>
  <si>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</si>
  <si>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</si>
  <si>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</si>
  <si>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</si>
  <si>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</si>
  <si>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</si>
  <si>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</si>
  <si>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</si>
  <si>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</si>
  <si>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</si>
  <si>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</si>
  <si>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</si>
  <si>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</si>
  <si>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</si>
  <si>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</si>
  <si>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</si>
  <si>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</si>
  <si>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</si>
  <si>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</si>
  <si>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</si>
  <si>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</si>
  <si>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</si>
  <si>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</si>
  <si>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</si>
  <si>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</si>
  <si>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</si>
  <si>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</si>
  <si>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</si>
  <si>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</si>
  <si>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</si>
  <si>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</si>
  <si>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</si>
  <si>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</si>
  <si>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</si>
  <si>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</si>
  <si>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</si>
  <si>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</si>
  <si>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</si>
  <si>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</si>
  <si>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</si>
  <si>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</si>
  <si>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</si>
  <si>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</si>
  <si>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</si>
  <si>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</si>
  <si>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</si>
  <si>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</si>
  <si>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</si>
  <si>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</si>
  <si>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</si>
  <si>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</si>
  <si>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</si>
  <si>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</si>
  <si>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</si>
  <si>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</si>
  <si>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</si>
  <si>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</si>
  <si>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</si>
  <si>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</si>
  <si>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</si>
  <si>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</si>
  <si>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</si>
  <si>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</si>
  <si>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</si>
  <si>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</si>
  <si>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</si>
  <si>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</si>
  <si>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</si>
  <si>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</si>
  <si>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</si>
  <si>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</si>
  <si>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</si>
  <si>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</si>
  <si>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</si>
  <si>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</si>
  <si>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</si>
  <si>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</si>
  <si>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</si>
  <si>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</si>
  <si>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</si>
  <si>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</si>
  <si>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</si>
  <si>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</si>
  <si>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</si>
  <si>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</si>
  <si>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</si>
  <si>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</si>
  <si>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</si>
  <si>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</si>
  <si>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</si>
  <si>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</si>
  <si>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</si>
  <si>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</si>
  <si>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</si>
  <si>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</si>
  <si>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</si>
  <si>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</si>
  <si>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</si>
  <si>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</si>
  <si>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</si>
  <si>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</si>
  <si>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</si>
  <si>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</si>
  <si>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</si>
  <si>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</si>
  <si>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</si>
  <si>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</si>
  <si>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</si>
  <si>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</si>
  <si>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</si>
  <si>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</si>
  <si>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</si>
  <si>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</si>
  <si>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</si>
  <si>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</si>
  <si>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</si>
  <si>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</si>
  <si>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</si>
  <si>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</si>
  <si>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</si>
  <si>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</si>
  <si>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</si>
  <si>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</si>
  <si>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</si>
  <si>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</si>
  <si>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</si>
  <si>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</si>
  <si>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</si>
  <si>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</si>
  <si>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</si>
  <si>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</si>
  <si>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</si>
  <si>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</si>
  <si>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</si>
  <si>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</si>
  <si>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</si>
  <si>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</si>
  <si>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</si>
  <si>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</si>
  <si>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</si>
  <si>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</si>
  <si>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</si>
  <si>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</si>
  <si>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</si>
  <si>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</si>
  <si>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</si>
  <si>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</si>
  <si>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</si>
  <si>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</si>
  <si>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</si>
  <si>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</si>
  <si>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</si>
  <si>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</si>
  <si>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</si>
  <si>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</si>
  <si>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</si>
  <si>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</si>
  <si>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</si>
  <si>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</si>
  <si>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</si>
  <si>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</si>
  <si>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</si>
  <si>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</si>
  <si>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</si>
  <si>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</si>
  <si>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</si>
  <si>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</si>
  <si>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</si>
  <si>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</si>
  <si>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</si>
  <si>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</si>
  <si>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</si>
  <si>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</si>
  <si>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</si>
  <si>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</si>
  <si>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</si>
  <si>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</si>
  <si>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</si>
  <si>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</si>
  <si>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</si>
  <si>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</si>
  <si>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</si>
  <si>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</si>
  <si>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</si>
  <si>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</si>
  <si>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</si>
  <si>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</si>
  <si>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</si>
  <si>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</si>
  <si>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</si>
  <si>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</si>
  <si>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</si>
  <si>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</si>
  <si>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</si>
  <si>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</si>
  <si>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</si>
  <si>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</si>
  <si>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</si>
  <si>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</si>
  <si>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</si>
  <si>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</si>
  <si>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</si>
  <si>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</si>
  <si>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</si>
  <si>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</si>
  <si>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</si>
  <si>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</si>
  <si>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</si>
  <si>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</si>
  <si>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</si>
  <si>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</si>
  <si>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</si>
  <si>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</si>
  <si>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</si>
  <si>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</si>
  <si>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</si>
  <si>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</si>
  <si>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</si>
  <si>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</si>
  <si>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</si>
  <si>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</si>
  <si>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</si>
  <si>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</si>
  <si>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</si>
  <si>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</si>
  <si>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</si>
  <si>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</si>
  <si>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</si>
  <si>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</si>
  <si>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</si>
  <si>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</si>
  <si>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</si>
  <si>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</si>
  <si>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</si>
  <si>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</si>
  <si>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</si>
  <si>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</si>
  <si>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</si>
  <si>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</si>
  <si>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</si>
  <si>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</si>
  <si>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</si>
  <si>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</si>
  <si>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</si>
  <si>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</si>
  <si>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</si>
  <si>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</si>
  <si>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</si>
  <si>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</si>
  <si>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</si>
  <si>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</si>
  <si>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</si>
  <si>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</si>
  <si>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</si>
  <si>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</si>
  <si>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</si>
  <si>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</si>
  <si>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</si>
  <si>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</si>
  <si>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</si>
  <si>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</si>
  <si>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</si>
  <si>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</si>
  <si>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</si>
  <si>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</si>
  <si>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</si>
  <si>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</si>
  <si>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</si>
  <si>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</si>
  <si>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</si>
  <si>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</si>
  <si>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</si>
  <si>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</si>
  <si>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</si>
  <si>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</si>
  <si>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</si>
  <si>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</si>
  <si>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</si>
  <si>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</si>
  <si>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</si>
  <si>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</si>
  <si>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</si>
  <si>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</si>
  <si>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</si>
  <si>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</si>
  <si>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</si>
  <si>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</si>
  <si>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</si>
  <si>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</si>
  <si>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</si>
  <si>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</si>
  <si>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</si>
  <si>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</si>
  <si>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</si>
  <si>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</si>
  <si>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</si>
  <si>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</si>
  <si>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</si>
  <si>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</si>
  <si>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</si>
  <si>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</si>
  <si>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</si>
  <si>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</si>
  <si>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</si>
  <si>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</si>
  <si>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</si>
  <si>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</si>
  <si>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</si>
  <si>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</si>
  <si>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</si>
  <si>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</si>
  <si>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</si>
  <si>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</si>
  <si>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</si>
  <si>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</si>
  <si>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</si>
  <si>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</si>
  <si>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</si>
  <si>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</si>
  <si>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</si>
  <si>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</si>
  <si>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</si>
  <si>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</si>
  <si>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</si>
  <si>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</si>
  <si>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</si>
  <si>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</si>
  <si>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</si>
  <si>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</si>
  <si>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</si>
  <si>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</si>
  <si>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</si>
  <si>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</si>
  <si>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</si>
  <si>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</si>
  <si>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</si>
  <si>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</si>
  <si>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</si>
  <si>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</si>
  <si>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</si>
  <si>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</si>
  <si>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</si>
  <si>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</si>
  <si>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</si>
  <si>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</si>
  <si>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</si>
  <si>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</si>
  <si>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</si>
  <si>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</si>
  <si>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</si>
  <si>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</si>
  <si>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</si>
  <si>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</si>
  <si>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</si>
  <si>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</si>
  <si>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</si>
  <si>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</si>
  <si>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</si>
  <si>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</si>
  <si>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</si>
  <si>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</si>
  <si>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</si>
  <si>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</si>
  <si>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</si>
  <si>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</si>
  <si>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</si>
  <si>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</si>
  <si>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</si>
  <si>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</si>
  <si>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</si>
  <si>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</si>
  <si>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</si>
  <si>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</si>
  <si>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</si>
  <si>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</si>
  <si>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</si>
  <si>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</si>
  <si>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</si>
  <si>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</si>
  <si>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</si>
  <si>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</si>
  <si>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</si>
  <si>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</si>
  <si>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</si>
  <si>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</si>
  <si>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</si>
  <si>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</si>
  <si>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</si>
  <si>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</si>
  <si>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</si>
  <si>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</si>
  <si>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</si>
  <si>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</si>
  <si>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</si>
  <si>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</si>
  <si>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</si>
  <si>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</si>
  <si>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</si>
  <si>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</si>
  <si>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</si>
  <si>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</si>
  <si>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</si>
  <si>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</si>
  <si>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</si>
  <si>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</si>
  <si>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</si>
  <si>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</si>
  <si>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</si>
  <si>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</si>
  <si>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</si>
  <si>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</si>
  <si>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</si>
  <si>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</si>
  <si>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</si>
  <si>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</si>
  <si>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</si>
  <si>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</si>
  <si>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</si>
  <si>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</si>
  <si>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</si>
  <si>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</si>
  <si>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</si>
  <si>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</si>
  <si>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</si>
  <si>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</si>
  <si>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</si>
  <si>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</si>
  <si>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</si>
  <si>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</si>
  <si>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</si>
  <si>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</si>
  <si>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</si>
  <si>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</si>
  <si>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</si>
  <si>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</si>
  <si>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</si>
  <si>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</si>
  <si>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</si>
  <si>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</si>
  <si>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</si>
  <si>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</si>
  <si>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</si>
  <si>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</si>
  <si>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</si>
  <si>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</si>
  <si>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</si>
  <si>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</si>
  <si>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</si>
  <si>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</si>
  <si>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</si>
  <si>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</si>
  <si>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</si>
  <si>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</si>
  <si>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</si>
  <si>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</si>
  <si>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</si>
  <si>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</si>
  <si>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</si>
  <si>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</si>
  <si>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</si>
  <si>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</si>
  <si>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</si>
  <si>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</si>
  <si>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</si>
  <si>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</si>
  <si>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</si>
  <si>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</si>
  <si>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</si>
  <si>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</si>
  <si>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</si>
  <si>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</si>
  <si>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</si>
  <si>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</si>
  <si>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</si>
  <si>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</si>
  <si>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</si>
  <si>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</si>
  <si>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</si>
  <si>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</si>
  <si>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</si>
  <si>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</si>
  <si>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</si>
  <si>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</si>
  <si>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</si>
  <si>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</si>
  <si>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</si>
  <si>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</si>
  <si>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</si>
  <si>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</si>
  <si>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</si>
  <si>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</si>
  <si>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</si>
  <si>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</si>
  <si>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</si>
  <si>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</si>
  <si>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</si>
  <si>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</si>
  <si>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</si>
  <si>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</si>
  <si>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</si>
  <si>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</si>
  <si>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</si>
  <si>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</si>
  <si>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</si>
  <si>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</si>
  <si>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</si>
  <si>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</si>
  <si>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</si>
  <si>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</si>
  <si>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</si>
  <si>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</si>
  <si>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</si>
  <si>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</si>
  <si>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</si>
  <si>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</si>
  <si>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</si>
  <si>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</si>
  <si>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</si>
  <si>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</si>
  <si>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</si>
  <si>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</si>
  <si>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</si>
  <si>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</si>
  <si>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</si>
  <si>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</si>
  <si>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</si>
  <si>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</si>
  <si>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</si>
  <si>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</si>
  <si>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</si>
  <si>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</si>
  <si>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</si>
  <si>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</si>
  <si>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</si>
  <si>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</si>
  <si>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</si>
  <si>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</si>
  <si>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</si>
  <si>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</si>
  <si>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</si>
  <si>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</si>
  <si>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</si>
  <si>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</si>
  <si>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</si>
  <si>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</si>
  <si>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</si>
  <si>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</si>
  <si>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</si>
  <si>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</si>
  <si>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</si>
  <si>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</si>
  <si>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</si>
  <si>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</si>
  <si>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</si>
  <si>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</si>
  <si>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</si>
  <si>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</si>
  <si>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</si>
  <si>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</si>
  <si>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</si>
  <si>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</si>
  <si>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</si>
  <si>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</si>
  <si>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</si>
  <si>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</si>
  <si>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</si>
  <si>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</si>
  <si>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</si>
  <si>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</si>
  <si>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</si>
  <si>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</si>
  <si>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</si>
  <si>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</si>
  <si>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</si>
  <si>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</si>
  <si>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</si>
  <si>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</si>
  <si>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</si>
  <si>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</si>
  <si>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</si>
  <si>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</si>
  <si>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</si>
  <si>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</si>
  <si>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</si>
  <si>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</si>
  <si>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</si>
  <si>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</si>
  <si>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</si>
  <si>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</si>
  <si>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</si>
  <si>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</si>
  <si>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</si>
  <si>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</si>
  <si>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</si>
  <si>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</si>
  <si>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</si>
  <si>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</si>
  <si>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</si>
  <si>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</si>
  <si>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</si>
  <si>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</si>
  <si>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</si>
  <si>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</si>
  <si>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</si>
  <si>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</si>
  <si>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</si>
  <si>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</si>
  <si>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</si>
  <si>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</si>
  <si>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</si>
  <si>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</si>
  <si>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</si>
  <si>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</si>
  <si>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</si>
  <si>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</si>
  <si>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</si>
  <si>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</si>
  <si>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</si>
  <si>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</si>
  <si>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</si>
  <si>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</si>
  <si>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</si>
  <si>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</si>
  <si>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</si>
  <si>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</si>
  <si>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</si>
  <si>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</si>
  <si>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</si>
  <si>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</si>
  <si>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</si>
  <si>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</si>
  <si>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</si>
  <si>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</si>
  <si>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</si>
  <si>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</si>
  <si>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</si>
  <si>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</si>
  <si>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</si>
  <si>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</si>
  <si>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</si>
  <si>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</si>
  <si>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</si>
  <si>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</si>
  <si>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</si>
  <si>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</si>
  <si>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</si>
  <si>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</si>
  <si>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</si>
  <si>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</si>
  <si>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</si>
  <si>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</si>
  <si>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</si>
  <si>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</si>
  <si>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</si>
  <si>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</si>
  <si>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</si>
  <si>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</si>
  <si>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</si>
  <si>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</si>
  <si>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</si>
  <si>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</si>
  <si>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</si>
  <si>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</si>
  <si>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</si>
  <si>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</si>
  <si>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</si>
  <si>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</si>
  <si>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</si>
  <si>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</si>
  <si>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</si>
  <si>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</si>
  <si>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</si>
  <si>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</si>
  <si>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</si>
  <si>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</si>
  <si>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</si>
  <si>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</si>
  <si>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</si>
  <si>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</si>
  <si>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</si>
  <si>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</si>
  <si>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</si>
  <si>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</si>
  <si>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</si>
  <si>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</si>
  <si>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</si>
  <si>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</si>
  <si>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</si>
  <si>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</si>
  <si>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</si>
  <si>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</si>
  <si>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</si>
  <si>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</si>
  <si>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</si>
  <si>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</si>
  <si>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</si>
  <si>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</si>
  <si>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</si>
  <si>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</si>
  <si>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</si>
  <si>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</si>
  <si>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</si>
  <si>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</si>
  <si>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</si>
  <si>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</si>
  <si>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</si>
  <si>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</si>
  <si>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</si>
  <si>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</si>
  <si>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</si>
  <si>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</si>
  <si>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</si>
  <si>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</si>
  <si>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</si>
  <si>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</si>
  <si>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</si>
  <si>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</si>
  <si>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</si>
  <si>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</si>
  <si>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</si>
  <si>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</si>
  <si>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</si>
  <si>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</si>
  <si>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</si>
  <si>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</si>
  <si>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</si>
  <si>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</si>
  <si>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</si>
  <si>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</si>
  <si>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</si>
  <si>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</si>
  <si>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</si>
  <si>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</si>
  <si>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</si>
  <si>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</si>
  <si>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</si>
  <si>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</si>
  <si>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</si>
  <si>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</si>
  <si>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</si>
  <si>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</si>
  <si>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</si>
  <si>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</si>
  <si>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</si>
  <si>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</si>
  <si>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</si>
  <si>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</si>
  <si>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</si>
  <si>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</si>
  <si>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</si>
  <si>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</si>
  <si>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</si>
  <si>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</si>
  <si>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</si>
  <si>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</si>
  <si>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</si>
  <si>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</si>
  <si>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</si>
  <si>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</si>
  <si>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</si>
  <si>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</si>
  <si>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</si>
  <si>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</si>
  <si>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</si>
  <si>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</si>
  <si>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</si>
  <si>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</si>
  <si>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</si>
  <si>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</si>
  <si>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</si>
  <si>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</si>
  <si>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</si>
  <si>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</si>
  <si>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</si>
  <si>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</si>
  <si>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</si>
  <si>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</si>
  <si>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</si>
  <si>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</si>
  <si>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</si>
  <si>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</si>
  <si>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</si>
  <si>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</si>
  <si>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</si>
  <si>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</si>
  <si>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</si>
  <si>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</si>
  <si>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</si>
  <si>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</si>
  <si>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</si>
  <si>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</si>
  <si>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</si>
  <si>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</si>
  <si>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</si>
  <si>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</si>
  <si>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</si>
  <si>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</si>
  <si>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</si>
  <si>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</si>
  <si>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</si>
  <si>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</si>
  <si>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</si>
  <si>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</si>
  <si>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</si>
  <si>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</si>
  <si>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</si>
  <si>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</si>
  <si>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</si>
  <si>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</si>
  <si>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</si>
  <si>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</si>
  <si>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</si>
  <si>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</si>
  <si>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</si>
  <si>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</si>
  <si>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</si>
  <si>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</si>
  <si>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</si>
  <si>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</si>
  <si>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</si>
  <si>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</si>
  <si>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</si>
  <si>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</si>
  <si>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</si>
  <si>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</si>
  <si>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</si>
  <si>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</si>
  <si>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</si>
  <si>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</si>
  <si>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</si>
  <si>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</si>
  <si>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</si>
  <si>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</si>
  <si>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</si>
  <si>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</si>
  <si>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</si>
  <si>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</si>
  <si>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</si>
  <si>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</si>
  <si>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</si>
  <si>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</si>
  <si>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</si>
  <si>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</si>
  <si>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</si>
  <si>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</si>
  <si>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</si>
  <si>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</si>
  <si>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</si>
  <si>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</si>
  <si>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</si>
  <si>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</si>
  <si>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</si>
  <si>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</si>
  <si>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</si>
  <si>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</si>
  <si>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</si>
  <si>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</si>
  <si>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</si>
  <si>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</si>
  <si>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</si>
  <si>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</si>
  <si>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</si>
  <si>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</si>
  <si>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</si>
  <si>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</si>
  <si>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</si>
  <si>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</si>
  <si>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</si>
  <si>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</si>
  <si>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</si>
  <si>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</si>
  <si>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</si>
  <si>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</si>
  <si>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</si>
  <si>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</si>
  <si>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</si>
  <si>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</si>
  <si>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</si>
  <si>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</si>
  <si>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</si>
  <si>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</si>
  <si>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</si>
  <si>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</si>
  <si>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</si>
  <si>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</si>
  <si>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</si>
  <si>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</si>
  <si>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</si>
  <si>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</si>
  <si>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</si>
  <si>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</si>
  <si>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</si>
  <si>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</si>
  <si>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</si>
  <si>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</si>
  <si>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</si>
  <si>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</si>
  <si>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</si>
  <si>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</si>
  <si>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</si>
  <si>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</si>
  <si>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</si>
  <si>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</si>
  <si>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</si>
  <si>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</si>
  <si>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</si>
  <si>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</si>
  <si>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</si>
  <si>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</si>
  <si>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</si>
  <si>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</si>
  <si>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</si>
  <si>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</si>
  <si>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</si>
  <si>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</si>
  <si>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</si>
  <si>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</si>
  <si>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</si>
  <si>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</si>
  <si>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</si>
  <si>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</si>
  <si>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</si>
  <si>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</si>
  <si>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</si>
  <si>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</si>
  <si>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</si>
  <si>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</si>
  <si>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</si>
  <si>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</si>
  <si>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</si>
  <si>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</si>
  <si>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</si>
  <si>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</si>
  <si>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</si>
  <si>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</si>
  <si>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</si>
  <si>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</si>
  <si>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</si>
  <si>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</si>
  <si>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</si>
  <si>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</si>
  <si>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</si>
  <si>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</si>
  <si>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</si>
  <si>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</si>
  <si>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</si>
  <si>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</si>
  <si>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</si>
  <si>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</si>
  <si>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</si>
  <si>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</si>
  <si>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</si>
  <si>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</si>
  <si>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</si>
  <si>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</si>
  <si>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</si>
  <si>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</si>
  <si>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</si>
  <si>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</si>
  <si>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</si>
  <si>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</si>
  <si>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</si>
  <si>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</si>
  <si>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</si>
  <si>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</si>
  <si>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</si>
  <si>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</si>
  <si>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</si>
  <si>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</si>
  <si>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</si>
  <si>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</si>
  <si>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</si>
  <si>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</si>
  <si>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</si>
  <si>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</si>
  <si>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</si>
  <si>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</si>
  <si>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</si>
  <si>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</si>
  <si>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</si>
  <si>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</si>
  <si>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</si>
  <si>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</si>
  <si>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</si>
  <si>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</si>
  <si>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</si>
  <si>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</si>
  <si>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</si>
  <si>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</si>
  <si>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</si>
  <si>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</si>
  <si>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</si>
  <si>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</si>
  <si>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</si>
  <si>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</si>
  <si>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</si>
  <si>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</si>
  <si>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</si>
  <si>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</si>
  <si>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</si>
  <si>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</si>
  <si>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</si>
  <si>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</si>
  <si>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</si>
  <si>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</si>
  <si>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</si>
  <si>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</si>
  <si>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</si>
  <si>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</si>
  <si>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</si>
  <si>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</si>
  <si>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</si>
  <si>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</si>
  <si>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</si>
  <si>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</si>
  <si>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</si>
  <si>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</si>
  <si>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</si>
  <si>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</si>
  <si>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</si>
  <si>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</si>
  <si>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</si>
  <si>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</si>
  <si>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</si>
  <si>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</si>
  <si>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</si>
  <si>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</si>
  <si>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</si>
  <si>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</si>
  <si>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</si>
  <si>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</si>
  <si>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</si>
  <si>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</si>
  <si>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</si>
  <si>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</si>
  <si>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</si>
  <si>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</si>
  <si>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</si>
  <si>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</si>
  <si>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</si>
  <si>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</si>
  <si>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</si>
  <si>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</si>
  <si>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</si>
  <si>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</si>
  <si>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</si>
  <si>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</si>
  <si>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</si>
  <si>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</si>
  <si>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</si>
  <si>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</si>
  <si>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</si>
  <si>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</si>
  <si>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</si>
  <si>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</si>
  <si>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</si>
  <si>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</si>
  <si>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</si>
  <si>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</si>
  <si>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</si>
  <si>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</si>
  <si>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</si>
  <si>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</si>
  <si>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</si>
  <si>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</si>
  <si>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</si>
  <si>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</si>
  <si>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</si>
  <si>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</si>
  <si>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</si>
  <si>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</si>
  <si>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</si>
  <si>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</si>
  <si>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</si>
  <si>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</si>
  <si>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</si>
  <si>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</si>
  <si>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</si>
  <si>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</si>
  <si>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</si>
  <si>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</si>
  <si>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</si>
  <si>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</si>
  <si>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</si>
  <si>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</si>
  <si>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</si>
  <si>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</si>
  <si>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</si>
  <si>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</si>
  <si>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</si>
  <si>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</si>
  <si>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</si>
  <si>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</si>
  <si>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</si>
  <si>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</si>
  <si>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</si>
  <si>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</si>
  <si>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</si>
  <si>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</si>
  <si>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</si>
  <si>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</si>
  <si>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</si>
  <si>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</si>
  <si>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</si>
  <si>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</si>
  <si>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</si>
  <si>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</si>
  <si>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</si>
  <si>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</si>
  <si>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</si>
  <si>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</si>
  <si>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</si>
  <si>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</si>
  <si>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</si>
  <si>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</si>
  <si>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</si>
  <si>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</si>
  <si>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</si>
  <si>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</si>
  <si>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</si>
  <si>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</si>
  <si>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</si>
  <si>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</si>
  <si>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</si>
  <si>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</si>
  <si>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</si>
  <si>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</si>
  <si>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</si>
  <si>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</si>
  <si>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</si>
  <si>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</si>
  <si>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</si>
  <si>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</si>
  <si>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</si>
  <si>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</si>
  <si>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</si>
  <si>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</si>
  <si>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</si>
  <si>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</si>
  <si>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</si>
  <si>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</si>
  <si>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</si>
  <si>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</si>
  <si>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</si>
  <si>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</si>
  <si>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</si>
  <si>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</si>
  <si>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</si>
  <si>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</si>
  <si>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</si>
  <si>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</si>
  <si>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</si>
  <si>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</si>
  <si>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</si>
  <si>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</si>
  <si>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</si>
  <si>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</si>
  <si>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</si>
  <si>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</si>
  <si>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</si>
  <si>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</si>
  <si>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</si>
  <si>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</si>
  <si>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</si>
  <si>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</si>
  <si>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</si>
  <si>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</si>
  <si>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</si>
  <si>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</si>
  <si>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</si>
  <si>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</si>
  <si>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</si>
  <si>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</si>
  <si>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</si>
  <si>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</si>
  <si>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</si>
  <si>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</si>
  <si>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</si>
  <si>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</si>
  <si>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</si>
  <si>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</si>
  <si>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</si>
  <si>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</si>
  <si>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</si>
  <si>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</si>
  <si>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</si>
  <si>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</si>
  <si>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</si>
  <si>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</si>
  <si>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</si>
  <si>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</si>
  <si>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</si>
  <si>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</si>
  <si>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</si>
  <si>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</si>
  <si>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</si>
  <si>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</si>
  <si>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</si>
  <si>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</si>
  <si>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</si>
  <si>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</si>
  <si>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</si>
  <si>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</si>
  <si>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</si>
  <si>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</si>
  <si>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</si>
  <si>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</si>
  <si>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</si>
  <si>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</si>
  <si>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</si>
  <si>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</si>
  <si>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</si>
  <si>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</si>
  <si>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</si>
  <si>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</si>
  <si>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</si>
  <si>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</si>
  <si>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</si>
  <si>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</si>
  <si>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</si>
  <si>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</si>
  <si>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</si>
  <si>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</si>
  <si>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</si>
  <si>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</si>
  <si>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</si>
  <si>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</si>
  <si>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</si>
  <si>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</si>
  <si>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</si>
  <si>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</si>
  <si>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</si>
  <si>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</si>
  <si>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</si>
  <si>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</si>
  <si>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</si>
  <si>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</si>
  <si>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</si>
  <si>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</si>
  <si>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</si>
  <si>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</si>
  <si>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</si>
  <si>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</si>
  <si>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</si>
  <si>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</si>
  <si>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</si>
  <si>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</si>
  <si>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</si>
  <si>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</si>
  <si>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</si>
  <si>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</si>
  <si>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</si>
  <si>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</si>
  <si>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</si>
  <si>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</si>
  <si>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</si>
  <si>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</si>
  <si>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</si>
  <si>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</si>
  <si>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</si>
  <si>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</si>
  <si>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</si>
  <si>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</si>
  <si>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</si>
  <si>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</si>
  <si>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</si>
  <si>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</si>
  <si>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</si>
  <si>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</si>
  <si>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</si>
  <si>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</si>
  <si>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</si>
  <si>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</si>
  <si>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</si>
  <si>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</si>
  <si>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</si>
  <si>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</si>
  <si>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</si>
  <si>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</si>
  <si>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</si>
  <si>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</si>
  <si>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</si>
  <si>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</si>
  <si>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</si>
  <si>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</si>
  <si>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</si>
  <si>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</si>
  <si>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</si>
  <si>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</si>
  <si>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</si>
  <si>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</si>
  <si>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</si>
  <si>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</si>
  <si>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</si>
  <si>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</si>
  <si>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</si>
  <si>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</si>
  <si>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</si>
  <si>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</si>
  <si>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</si>
  <si>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</si>
  <si>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</si>
  <si>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</si>
  <si>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</si>
  <si>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</si>
  <si>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</si>
  <si>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</si>
  <si>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</si>
  <si>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</si>
  <si>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</si>
  <si>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</si>
  <si>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</si>
  <si>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</si>
  <si>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</si>
  <si>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</si>
  <si>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</si>
  <si>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</si>
  <si>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</si>
  <si>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</si>
  <si>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</si>
  <si>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</si>
  <si>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</si>
  <si>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</si>
  <si>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</si>
  <si>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</si>
  <si>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</si>
  <si>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</si>
  <si>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</si>
  <si>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</si>
  <si>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</si>
  <si>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</si>
  <si>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</si>
  <si>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</si>
  <si>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</si>
  <si>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</si>
  <si>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</si>
  <si>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</si>
  <si>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</si>
  <si>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</si>
  <si>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</si>
  <si>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</si>
  <si>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</si>
  <si>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</si>
  <si>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</si>
  <si>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</si>
  <si>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</si>
  <si>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</si>
  <si>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</si>
  <si>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</si>
  <si>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</si>
  <si>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</si>
  <si>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</si>
  <si>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</si>
  <si>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</si>
  <si>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</si>
  <si>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</si>
  <si>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</si>
  <si>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</si>
  <si>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</si>
  <si>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</si>
  <si>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</si>
  <si>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</si>
  <si>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</si>
  <si>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</si>
  <si>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</si>
  <si>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</si>
  <si>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</si>
  <si>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</si>
  <si>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</si>
  <si>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</si>
  <si>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</si>
  <si>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</si>
  <si>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</si>
  <si>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</si>
  <si>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</si>
  <si>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</si>
  <si>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</si>
  <si>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</si>
  <si>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</si>
  <si>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</si>
  <si>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</si>
  <si>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</si>
  <si>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</si>
  <si>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</si>
  <si>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</si>
  <si>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</si>
  <si>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</si>
  <si>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</si>
  <si>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</si>
  <si>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</si>
  <si>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</si>
  <si>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</si>
  <si>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</si>
  <si>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</si>
  <si>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</si>
  <si>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</si>
  <si>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</si>
  <si>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</si>
  <si>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</si>
  <si>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</si>
  <si>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</si>
  <si>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</si>
  <si>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</si>
  <si>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</si>
  <si>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</si>
  <si>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</si>
  <si>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</si>
  <si>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</si>
  <si>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</si>
  <si>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</si>
  <si>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</si>
  <si>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</si>
  <si>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</si>
  <si>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</si>
  <si>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</si>
  <si>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</si>
  <si>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</si>
  <si>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</si>
  <si>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</si>
  <si>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</si>
  <si>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</si>
  <si>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</si>
  <si>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</si>
  <si>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</si>
  <si>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</si>
  <si>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</si>
  <si>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</si>
  <si>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</si>
  <si>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</si>
  <si>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</si>
  <si>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</si>
  <si>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</si>
  <si>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</si>
  <si>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</si>
  <si>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</si>
  <si>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</si>
  <si>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</si>
  <si>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</si>
  <si>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</si>
  <si>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</si>
  <si>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</si>
  <si>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</si>
  <si>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</si>
  <si>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</si>
  <si>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</si>
  <si>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</si>
  <si>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</si>
  <si>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</si>
  <si>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</si>
  <si>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</si>
  <si>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</si>
  <si>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</si>
  <si>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</si>
  <si>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</si>
  <si>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</si>
  <si>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</si>
  <si>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</si>
  <si>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</si>
  <si>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</si>
  <si>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</si>
  <si>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</si>
  <si>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</si>
  <si>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</si>
  <si>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</si>
  <si>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</si>
  <si>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</si>
  <si>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</si>
  <si>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</si>
  <si>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</si>
  <si>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</si>
  <si>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</si>
  <si>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</si>
  <si>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</si>
  <si>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</si>
  <si>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</si>
  <si>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</si>
  <si>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</si>
  <si>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</si>
  <si>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</si>
  <si>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</si>
  <si>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</si>
  <si>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</si>
  <si>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</si>
  <si>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</si>
  <si>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</si>
  <si>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</si>
  <si>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</si>
  <si>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</si>
  <si>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</si>
  <si>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</si>
  <si>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</si>
  <si>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</si>
  <si>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</si>
  <si>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</si>
  <si>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</si>
  <si>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</si>
  <si>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</si>
  <si>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</si>
  <si>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</si>
  <si>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</si>
  <si>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</si>
  <si>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</si>
  <si>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</si>
  <si>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</si>
  <si>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</si>
  <si>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</si>
  <si>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</si>
  <si>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</si>
  <si>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</si>
  <si>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</si>
  <si>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</si>
  <si>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</si>
  <si>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</si>
  <si>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</si>
  <si>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</si>
  <si>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</si>
  <si>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</si>
  <si>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</si>
  <si>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</si>
  <si>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</si>
  <si>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</si>
  <si>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</si>
  <si>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</si>
  <si>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</si>
  <si>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</si>
  <si>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</si>
  <si>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</si>
  <si>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</si>
  <si>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</si>
  <si>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</si>
  <si>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</si>
  <si>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</si>
  <si>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</si>
  <si>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</si>
  <si>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</si>
  <si>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</si>
  <si>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</si>
  <si>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</si>
  <si>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</si>
  <si>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</si>
  <si>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</si>
  <si>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</si>
  <si>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</si>
  <si>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</si>
  <si>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</si>
  <si>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</si>
  <si>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</si>
  <si>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</si>
  <si>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</si>
  <si>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</si>
  <si>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</si>
  <si>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</si>
  <si>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</si>
  <si>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</si>
  <si>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</si>
  <si>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</si>
  <si>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</si>
  <si>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</si>
  <si>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</si>
  <si>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</si>
  <si>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</si>
  <si>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</si>
  <si>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</si>
  <si>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</si>
  <si>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</si>
  <si>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</si>
  <si>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</si>
  <si>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</si>
  <si>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</si>
  <si>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</si>
  <si>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</si>
  <si>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</si>
  <si>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</si>
  <si>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</si>
  <si>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</si>
  <si>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</si>
  <si>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</si>
  <si>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</si>
  <si>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</si>
  <si>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</si>
  <si>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</si>
  <si>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</si>
  <si>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</si>
  <si>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</si>
  <si>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</si>
  <si>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</si>
  <si>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</si>
  <si>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</si>
  <si>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</si>
  <si>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</si>
  <si>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</si>
  <si>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</si>
  <si>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</si>
  <si>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</si>
  <si>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</si>
  <si>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</si>
  <si>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</si>
  <si>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</si>
  <si>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</si>
  <si>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</si>
  <si>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</si>
  <si>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</si>
  <si>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</si>
  <si>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</si>
  <si>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</si>
  <si>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</si>
  <si>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</si>
  <si>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</si>
  <si>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</si>
  <si>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</si>
  <si>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</si>
  <si>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</si>
  <si>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</si>
  <si>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</si>
  <si>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</si>
  <si>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</si>
  <si>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</si>
  <si>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</si>
  <si>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</si>
  <si>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</si>
  <si>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</si>
  <si>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</si>
  <si>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</si>
  <si>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</si>
  <si>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</si>
  <si>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</si>
  <si>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</si>
  <si>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</si>
  <si>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</si>
  <si>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</si>
  <si>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</si>
  <si>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</si>
  <si>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</si>
  <si>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</si>
  <si>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</si>
  <si>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</si>
  <si>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</si>
  <si>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</si>
  <si>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</si>
  <si>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</si>
  <si>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</si>
  <si>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</si>
  <si>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</si>
  <si>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</si>
  <si>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</si>
  <si>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</si>
  <si>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</si>
  <si>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</si>
  <si>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</si>
  <si>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</si>
  <si>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</si>
  <si>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</si>
  <si>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</si>
  <si>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</si>
  <si>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</si>
  <si>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</si>
  <si>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</si>
  <si>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</si>
  <si>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</si>
  <si>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</si>
  <si>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</si>
  <si>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</si>
  <si>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</si>
  <si>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</si>
  <si>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</si>
  <si>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</si>
  <si>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</si>
  <si>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</si>
  <si>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</si>
  <si>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</si>
  <si>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</si>
  <si>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</si>
  <si>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</si>
  <si>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</si>
  <si>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</si>
  <si>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</si>
  <si>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</si>
  <si>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</si>
  <si>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</si>
  <si>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</si>
  <si>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</si>
  <si>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</si>
  <si>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</si>
  <si>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</si>
  <si>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</si>
  <si>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</si>
  <si>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</si>
  <si>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</si>
  <si>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</si>
  <si>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</si>
  <si>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</si>
  <si>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</si>
  <si>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</si>
  <si>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</si>
  <si>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</si>
  <si>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</si>
  <si>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</si>
  <si>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</si>
  <si>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</si>
  <si>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</si>
  <si>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</si>
  <si>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</si>
  <si>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</si>
  <si>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</si>
  <si>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</si>
  <si>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</si>
  <si>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</si>
  <si>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</si>
  <si>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</si>
  <si>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</si>
  <si>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</si>
  <si>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</si>
  <si>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</si>
  <si>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</si>
  <si>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</si>
  <si>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</si>
  <si>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</si>
  <si>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</si>
  <si>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</si>
  <si>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</si>
  <si>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</si>
  <si>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</si>
  <si>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</si>
  <si>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</si>
  <si>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</si>
  <si>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</si>
  <si>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</si>
  <si>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</si>
  <si>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</si>
  <si>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</si>
  <si>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</si>
  <si>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</si>
  <si>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</si>
  <si>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</si>
  <si>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</si>
  <si>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</si>
  <si>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</si>
  <si>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</si>
  <si>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</si>
  <si>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</si>
  <si>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</si>
  <si>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</si>
  <si>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</si>
  <si>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</si>
  <si>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</si>
  <si>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</si>
  <si>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</si>
  <si>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</si>
  <si>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</si>
  <si>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</si>
  <si>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</si>
  <si>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</si>
  <si>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</si>
  <si>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</si>
  <si>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</si>
  <si>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</si>
  <si>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</si>
  <si>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</si>
  <si>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</si>
  <si>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</si>
  <si>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</si>
  <si>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</si>
  <si>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</si>
  <si>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</si>
  <si>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</si>
  <si>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</si>
  <si>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</si>
  <si>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</si>
  <si>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</si>
  <si>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</si>
  <si>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</si>
  <si>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</si>
  <si>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</si>
  <si>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</si>
  <si>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</si>
  <si>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</si>
  <si>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</si>
  <si>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</si>
  <si>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</si>
  <si>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</si>
  <si>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</si>
  <si>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</si>
  <si>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</si>
  <si>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</si>
  <si>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</si>
  <si>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</si>
  <si>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</si>
  <si>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</si>
  <si>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</si>
  <si>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</si>
  <si>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</si>
  <si>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</si>
  <si>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</si>
  <si>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</si>
  <si>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</si>
  <si>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</si>
  <si>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</si>
  <si>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</si>
  <si>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</si>
  <si>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</si>
  <si>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</si>
  <si>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</si>
  <si>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</si>
  <si>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</si>
  <si>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</si>
  <si>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</si>
  <si>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</si>
  <si>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</si>
  <si>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</si>
  <si>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</si>
  <si>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</si>
  <si>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</si>
  <si>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</si>
  <si>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</si>
  <si>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</si>
  <si>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</si>
  <si>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</si>
  <si>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</si>
  <si>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</si>
  <si>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</si>
  <si>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</si>
  <si>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</si>
  <si>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</si>
  <si>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</si>
  <si>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</si>
  <si>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</si>
  <si>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</si>
  <si>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</si>
  <si>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</si>
  <si>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</si>
  <si>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</si>
  <si>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</si>
  <si>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</si>
  <si>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</si>
  <si>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</si>
  <si>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</si>
  <si>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</si>
  <si>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</si>
  <si>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</si>
  <si>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</si>
  <si>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</si>
  <si>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</si>
  <si>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</si>
  <si>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</si>
  <si>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</si>
  <si>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</si>
  <si>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</si>
  <si>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</si>
  <si>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</si>
  <si>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</si>
  <si>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</si>
  <si>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</si>
  <si>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</si>
  <si>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</si>
  <si>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</si>
  <si>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</si>
  <si>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</si>
  <si>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</si>
  <si>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</si>
  <si>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</si>
  <si>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</si>
  <si>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</si>
  <si>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</si>
  <si>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</si>
  <si>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</si>
  <si>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</si>
  <si>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</si>
  <si>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</si>
  <si>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</si>
  <si>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</si>
  <si>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</si>
  <si>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</si>
  <si>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</si>
  <si>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</si>
  <si>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</si>
  <si>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</si>
  <si>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</si>
  <si>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</si>
  <si>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</si>
  <si>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</si>
  <si>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</si>
  <si>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</si>
  <si>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</si>
  <si>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</si>
  <si>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</si>
  <si>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</si>
  <si>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</si>
  <si>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</si>
  <si>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</si>
  <si>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</si>
  <si>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</si>
  <si>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</si>
  <si>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</si>
  <si>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</si>
  <si>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</si>
  <si>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</si>
  <si>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</si>
  <si>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</si>
  <si>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</si>
  <si>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</si>
  <si>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</si>
  <si>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</si>
  <si>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</si>
  <si>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</si>
  <si>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</si>
  <si>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</si>
  <si>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</si>
  <si>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</si>
  <si>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</si>
  <si>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</si>
  <si>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</si>
  <si>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</si>
  <si>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</si>
  <si>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</si>
  <si>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</si>
  <si>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</si>
  <si>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</si>
  <si>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</si>
  <si>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</si>
  <si>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</si>
  <si>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</si>
  <si>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</si>
  <si>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</si>
  <si>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</si>
  <si>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</si>
  <si>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</si>
  <si>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</si>
  <si>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</si>
  <si>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</si>
  <si>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</si>
  <si>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</si>
  <si>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</si>
  <si>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</si>
  <si>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</si>
  <si>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</si>
  <si>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</si>
  <si>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</si>
  <si>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</si>
  <si>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</si>
  <si>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</si>
  <si>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</si>
  <si>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</si>
  <si>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</si>
  <si>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</si>
  <si>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</si>
  <si>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</si>
  <si>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</si>
  <si>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</si>
  <si>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</si>
  <si>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</si>
  <si>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</si>
  <si>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</si>
  <si>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</si>
  <si>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</si>
  <si>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</si>
  <si>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</si>
  <si>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</si>
  <si>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</si>
  <si>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</si>
  <si>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</si>
  <si>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</si>
  <si>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</si>
  <si>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</si>
  <si>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</si>
  <si>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</si>
  <si>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</si>
  <si>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</si>
  <si>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</si>
  <si>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</si>
  <si>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</si>
  <si>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</si>
  <si>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</si>
  <si>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</si>
  <si>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</si>
  <si>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</si>
  <si>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</si>
  <si>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</si>
  <si>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</si>
  <si>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</si>
  <si>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</si>
  <si>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</si>
  <si>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</si>
  <si>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</si>
  <si>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</si>
  <si>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</si>
  <si>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</si>
  <si>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</si>
  <si>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</si>
  <si>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</si>
  <si>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</si>
  <si>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</si>
  <si>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</si>
  <si>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</si>
  <si>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</si>
  <si>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</si>
  <si>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</si>
  <si>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</si>
  <si>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</si>
  <si>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</si>
  <si>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</si>
  <si>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</si>
  <si>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</si>
  <si>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</si>
  <si>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</si>
  <si>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</si>
  <si>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</si>
  <si>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</si>
  <si>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</si>
  <si>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</si>
  <si>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</si>
  <si>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</si>
  <si>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</si>
  <si>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</si>
  <si>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</si>
  <si>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</si>
  <si>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</si>
  <si>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</si>
  <si>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</si>
  <si>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</si>
  <si>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</si>
  <si>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</si>
  <si>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</si>
  <si>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</si>
  <si>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</si>
  <si>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</si>
  <si>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</si>
  <si>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</si>
  <si>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</si>
  <si>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</si>
  <si>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</si>
  <si>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</si>
  <si>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</si>
  <si>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</si>
  <si>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</si>
  <si>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</si>
  <si>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</si>
  <si>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</si>
  <si>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</si>
  <si>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</si>
  <si>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</si>
  <si>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</si>
  <si>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</si>
  <si>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</si>
  <si>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</si>
  <si>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</si>
  <si>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</si>
  <si>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</si>
  <si>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</si>
  <si>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</si>
  <si>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</si>
  <si>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</si>
  <si>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</si>
  <si>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</si>
  <si>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</si>
  <si>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</si>
  <si>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</si>
  <si>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</si>
  <si>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</si>
  <si>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</si>
  <si>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</si>
  <si>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</si>
  <si>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</si>
  <si>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</si>
  <si>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</si>
  <si>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</si>
  <si>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</si>
  <si>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</si>
  <si>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</si>
  <si>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</si>
  <si>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</si>
  <si>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</si>
  <si>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</si>
  <si>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</si>
  <si>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</si>
  <si>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</si>
  <si>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</si>
  <si>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</si>
  <si>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</si>
  <si>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</si>
  <si>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</si>
  <si>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</si>
  <si>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</si>
  <si>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</si>
  <si>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</si>
  <si>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</si>
  <si>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</si>
  <si>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</si>
  <si>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</si>
  <si>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</si>
  <si>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</si>
  <si>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</si>
  <si>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</si>
  <si>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</si>
  <si>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</si>
  <si>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</si>
  <si>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</si>
  <si>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</si>
  <si>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</si>
  <si>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</si>
  <si>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</si>
  <si>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</si>
  <si>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</si>
  <si>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</si>
  <si>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</si>
  <si>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</si>
  <si>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</si>
  <si>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</si>
  <si>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</si>
  <si>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</si>
  <si>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</si>
  <si>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</si>
  <si>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</si>
  <si>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</si>
  <si>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</si>
  <si>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</si>
  <si>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</si>
  <si>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</si>
  <si>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</si>
  <si>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</si>
  <si>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</si>
  <si>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</si>
  <si>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</si>
  <si>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</si>
  <si>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</si>
  <si>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</si>
  <si>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</si>
  <si>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</si>
  <si>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</si>
  <si>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</si>
  <si>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</si>
  <si>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</si>
  <si>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</si>
  <si>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</si>
  <si>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</si>
  <si>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</si>
  <si>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</si>
  <si>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</si>
  <si>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</si>
  <si>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</si>
  <si>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</si>
  <si>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</si>
  <si>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</si>
  <si>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</si>
  <si>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</si>
  <si>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</si>
  <si>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</si>
  <si>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</si>
  <si>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</si>
  <si>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</si>
  <si>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</si>
  <si>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</si>
  <si>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</si>
  <si>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</si>
  <si>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</si>
  <si>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</si>
  <si>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</si>
  <si>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</si>
  <si>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</si>
  <si>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</si>
  <si>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</si>
  <si>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</si>
  <si>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</si>
  <si>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</si>
  <si>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</si>
  <si>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</si>
  <si>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</si>
  <si>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</si>
  <si>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</si>
  <si>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</si>
  <si>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</si>
  <si>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</si>
  <si>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</si>
  <si>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</si>
  <si>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</si>
  <si>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</si>
  <si>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</si>
  <si>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</si>
  <si>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</si>
  <si>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</si>
  <si>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</si>
  <si>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</si>
  <si>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</si>
  <si>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</si>
  <si>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</si>
  <si>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</si>
  <si>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</si>
  <si>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</si>
  <si>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</si>
  <si>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</si>
  <si>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</si>
  <si>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</si>
  <si>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</si>
  <si>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</si>
  <si>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</si>
  <si>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</si>
  <si>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</si>
  <si>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</si>
  <si>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</si>
  <si>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</si>
  <si>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</si>
  <si>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</si>
  <si>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</si>
  <si>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</si>
  <si>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</si>
  <si>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</si>
  <si>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</si>
  <si>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</si>
  <si>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</si>
  <si>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</si>
  <si>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</si>
  <si>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</si>
  <si>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</si>
  <si>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</si>
  <si>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</si>
  <si>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</si>
  <si>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</si>
  <si>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</si>
  <si>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</si>
  <si>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</si>
  <si>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</si>
  <si>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</si>
  <si>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</si>
  <si>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</si>
  <si>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</si>
  <si>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</si>
  <si>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</si>
  <si>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</si>
  <si>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</si>
  <si>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</si>
  <si>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</si>
  <si>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</si>
  <si>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</si>
  <si>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</si>
  <si>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</si>
  <si>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</si>
  <si>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</si>
  <si>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</si>
  <si>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</si>
  <si>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</si>
  <si>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</si>
  <si>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</si>
  <si>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</si>
  <si>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</si>
  <si>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</si>
  <si>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</si>
  <si>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</si>
  <si>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</si>
  <si>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</si>
  <si>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</si>
  <si>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</si>
  <si>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</si>
  <si>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</si>
  <si>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</si>
  <si>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</si>
  <si>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</si>
  <si>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</si>
  <si>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</si>
  <si>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</si>
  <si>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</si>
  <si>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</si>
  <si>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</si>
  <si>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</si>
  <si>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</si>
  <si>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</si>
  <si>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</si>
  <si>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</si>
  <si>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</si>
  <si>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</si>
  <si>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</si>
  <si>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</si>
  <si>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</si>
  <si>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</si>
  <si>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</si>
  <si>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</si>
  <si>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</si>
  <si>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</si>
  <si>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</si>
  <si>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</si>
  <si>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</si>
  <si>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</si>
  <si>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</si>
  <si>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</si>
  <si>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</si>
  <si>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</si>
  <si>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</si>
  <si>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</si>
  <si>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</si>
  <si>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</si>
  <si>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</si>
  <si>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</si>
  <si>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</si>
  <si>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</si>
  <si>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</si>
  <si>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</si>
  <si>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</si>
  <si>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</si>
  <si>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</si>
  <si>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</si>
  <si>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</si>
  <si>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</si>
  <si>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</si>
  <si>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</si>
  <si>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</si>
  <si>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</si>
  <si>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</si>
  <si>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</si>
  <si>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</si>
  <si>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</si>
  <si>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</si>
  <si>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</si>
  <si>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</si>
  <si>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</si>
  <si>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</si>
  <si>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</si>
  <si>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</si>
  <si>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</si>
  <si>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</si>
  <si>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</si>
  <si>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</si>
  <si>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</si>
  <si>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</si>
  <si>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</si>
  <si>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</si>
  <si>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</si>
  <si>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</si>
  <si>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</si>
  <si>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</si>
  <si>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</si>
  <si>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</si>
  <si>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</si>
  <si>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</si>
  <si>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</si>
  <si>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</si>
  <si>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</si>
  <si>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</si>
  <si>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</si>
  <si>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</si>
  <si>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</si>
  <si>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</si>
  <si>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</si>
  <si>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</si>
  <si>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</si>
  <si>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</si>
  <si>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</si>
  <si>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</si>
  <si>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</si>
  <si>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</si>
  <si>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</si>
  <si>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</si>
  <si>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</si>
  <si>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</si>
  <si>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</si>
  <si>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</si>
  <si>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</si>
  <si>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</si>
  <si>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</si>
  <si>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</si>
  <si>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</si>
  <si>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</si>
  <si>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</si>
  <si>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</si>
  <si>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</si>
  <si>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</si>
  <si>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</si>
  <si>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</si>
  <si>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</si>
  <si>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</si>
  <si>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</si>
  <si>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</si>
  <si>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</si>
  <si>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</si>
  <si>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</si>
  <si>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</si>
  <si>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</si>
  <si>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</si>
  <si>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</si>
  <si>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</si>
  <si>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</si>
  <si>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</si>
  <si>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</si>
  <si>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</si>
  <si>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</si>
  <si>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</si>
  <si>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</si>
  <si>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</si>
  <si>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</si>
  <si>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</si>
  <si>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</si>
  <si>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</si>
  <si>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</si>
  <si>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</si>
  <si>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</si>
  <si>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</si>
  <si>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</si>
  <si>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</si>
  <si>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</si>
  <si>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</si>
  <si>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</si>
  <si>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</si>
  <si>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</si>
  <si>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</si>
  <si>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</si>
  <si>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</si>
  <si>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</si>
  <si>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</si>
  <si>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</si>
  <si>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</si>
  <si>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</si>
  <si>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</si>
  <si>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</si>
  <si>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</si>
  <si>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</si>
  <si>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</si>
  <si>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</si>
  <si>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</si>
  <si>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</si>
  <si>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</si>
  <si>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</si>
  <si>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</si>
  <si>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</si>
  <si>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</si>
  <si>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</si>
  <si>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</si>
  <si>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</si>
  <si>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</si>
  <si>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</si>
  <si>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</si>
  <si>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</si>
  <si>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</si>
  <si>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</si>
  <si>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</si>
  <si>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</si>
  <si>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</si>
  <si>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</si>
  <si>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</si>
  <si>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</si>
  <si>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</si>
  <si>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</si>
  <si>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</si>
  <si>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</si>
  <si>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</si>
  <si>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</si>
  <si>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</si>
  <si>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</si>
  <si>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</si>
  <si>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</si>
  <si>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</si>
  <si>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</si>
  <si>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</si>
  <si>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</si>
  <si>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</si>
  <si>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</si>
  <si>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</si>
  <si>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</si>
  <si>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</si>
  <si>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</si>
  <si>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</si>
  <si>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</si>
  <si>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</si>
  <si>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</si>
  <si>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</si>
  <si>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</si>
  <si>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</si>
  <si>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</si>
  <si>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</si>
  <si>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</si>
  <si>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</si>
  <si>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</si>
  <si>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</si>
  <si>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</si>
  <si>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</si>
  <si>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</si>
  <si>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</si>
  <si>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</si>
  <si>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</si>
  <si>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</si>
  <si>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</si>
  <si>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</si>
  <si>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</si>
  <si>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</si>
  <si>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</si>
  <si>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</si>
  <si>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</si>
  <si>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</si>
  <si>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</si>
  <si>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</si>
  <si>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</si>
  <si>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</si>
  <si>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</si>
  <si>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</si>
  <si>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</si>
  <si>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</si>
  <si>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</si>
  <si>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</si>
  <si>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</si>
  <si>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</si>
  <si>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</si>
  <si>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</si>
  <si>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</si>
  <si>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</si>
  <si>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</si>
  <si>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</si>
  <si>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</si>
  <si>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</si>
  <si>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</si>
  <si>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</si>
  <si>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</si>
  <si>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</si>
  <si>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</si>
  <si>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</si>
  <si>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</si>
  <si>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</si>
  <si>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</si>
  <si>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</si>
  <si>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</si>
  <si>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</si>
  <si>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</si>
  <si>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</si>
  <si>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</si>
  <si>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</si>
  <si>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</si>
  <si>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</si>
  <si>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</si>
  <si>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</si>
  <si>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</si>
  <si>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</si>
  <si>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</si>
  <si>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</si>
  <si>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</si>
  <si>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</si>
  <si>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</si>
  <si>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</si>
  <si>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</si>
  <si>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</si>
  <si>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</si>
  <si>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</si>
  <si>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</si>
  <si>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</si>
  <si>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</si>
  <si>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</si>
  <si>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</si>
  <si>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</si>
  <si>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</si>
  <si>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</si>
  <si>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</si>
  <si>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</si>
  <si>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</si>
  <si>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</si>
  <si>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</si>
  <si>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</si>
  <si>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</si>
  <si>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</si>
  <si>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</si>
  <si>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</si>
  <si>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</si>
  <si>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</si>
  <si>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</si>
  <si>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</si>
  <si>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</si>
  <si>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</si>
  <si>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</si>
  <si>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</si>
  <si>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</si>
  <si>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</si>
  <si>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</si>
  <si>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</si>
  <si>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</si>
  <si>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</si>
  <si>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</si>
  <si>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</si>
  <si>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</si>
  <si>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</si>
  <si>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</si>
  <si>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</si>
  <si>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</si>
  <si>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</si>
  <si>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</si>
  <si>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</si>
  <si>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</si>
  <si>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</si>
  <si>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</si>
  <si>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</si>
  <si>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</si>
  <si>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</si>
  <si>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</si>
  <si>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</si>
  <si>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</si>
  <si>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</si>
  <si>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</si>
  <si>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</si>
  <si>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</si>
  <si>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</si>
  <si>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</si>
  <si>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</si>
  <si>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</si>
  <si>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</si>
  <si>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</si>
  <si>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</si>
  <si>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</si>
  <si>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</si>
  <si>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</si>
  <si>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</si>
  <si>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</si>
  <si>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</si>
  <si>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</si>
  <si>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</si>
  <si>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</si>
  <si>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</si>
  <si>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</si>
  <si>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</si>
  <si>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</si>
  <si>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</si>
  <si>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</si>
  <si>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</si>
  <si>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</si>
  <si>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</si>
  <si>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</si>
  <si>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</si>
  <si>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</si>
  <si>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</si>
  <si>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</si>
  <si>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</si>
  <si>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</si>
  <si>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</si>
  <si>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</si>
  <si>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</si>
  <si>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</si>
  <si>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</si>
  <si>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</si>
  <si>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</si>
  <si>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</si>
  <si>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</si>
  <si>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</si>
  <si>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</si>
  <si>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</si>
  <si>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</si>
  <si>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</si>
  <si>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</si>
  <si>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</si>
  <si>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</si>
  <si>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</si>
  <si>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</si>
  <si>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</si>
  <si>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</si>
  <si>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</si>
  <si>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</si>
  <si>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</si>
  <si>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</si>
  <si>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</si>
  <si>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</si>
  <si>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</si>
  <si>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</si>
  <si>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</si>
  <si>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</si>
  <si>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</si>
  <si>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</si>
  <si>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</si>
  <si>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</si>
  <si>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</si>
  <si>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</si>
  <si>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</si>
  <si>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</si>
  <si>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</si>
  <si>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</si>
  <si>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</si>
  <si>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</si>
  <si>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</si>
  <si>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</si>
  <si>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</si>
  <si>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</si>
  <si>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</si>
  <si>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</si>
  <si>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</si>
  <si>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</si>
  <si>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</si>
  <si>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</si>
  <si>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</si>
  <si>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</si>
  <si>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</si>
  <si>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</si>
  <si>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</si>
  <si>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</si>
  <si>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</si>
  <si>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</si>
  <si>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</si>
  <si>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</si>
  <si>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</si>
  <si>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</si>
  <si>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</si>
  <si>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</si>
  <si>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</si>
  <si>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</si>
  <si>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</si>
  <si>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</si>
  <si>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</si>
  <si>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</si>
  <si>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</si>
  <si>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</si>
  <si>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</si>
  <si>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</si>
  <si>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</si>
  <si>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</si>
  <si>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</si>
  <si>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</si>
  <si>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</si>
  <si>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</si>
  <si>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</si>
  <si>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</si>
  <si>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</si>
  <si>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</si>
  <si>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</si>
  <si>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</si>
  <si>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</si>
  <si>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</si>
  <si>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</si>
  <si>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</si>
  <si>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</si>
  <si>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</si>
  <si>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</si>
  <si>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</si>
  <si>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</si>
  <si>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</si>
  <si>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</si>
  <si>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</si>
  <si>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</si>
  <si>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</si>
  <si>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</si>
  <si>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</si>
  <si>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</si>
  <si>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</si>
  <si>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</si>
  <si>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</si>
  <si>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</si>
  <si>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</si>
  <si>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</si>
  <si>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</si>
  <si>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</si>
  <si>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</si>
  <si>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</si>
  <si>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</si>
  <si>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</si>
  <si>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</si>
  <si>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</si>
  <si>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</si>
  <si>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</si>
  <si>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</si>
  <si>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</si>
  <si>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</si>
  <si>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</si>
  <si>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</si>
  <si>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</si>
  <si>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</si>
  <si>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</si>
  <si>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</si>
  <si>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</si>
  <si>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</si>
  <si>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</si>
  <si>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</si>
  <si>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</si>
  <si>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</si>
  <si>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</si>
  <si>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</si>
  <si>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</si>
  <si>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</si>
  <si>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</si>
  <si>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</si>
  <si>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</si>
  <si>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</si>
  <si>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</si>
  <si>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</si>
  <si>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</si>
  <si>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</si>
  <si>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</si>
  <si>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</si>
  <si>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</si>
  <si>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</si>
  <si>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</si>
  <si>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</si>
  <si>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</si>
  <si>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</si>
  <si>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</si>
  <si>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</si>
  <si>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</si>
  <si>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</si>
  <si>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</si>
  <si>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</si>
  <si>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</si>
  <si>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</si>
  <si>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</si>
  <si>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</si>
  <si>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</si>
  <si>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</si>
  <si>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</si>
  <si>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</si>
  <si>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</si>
  <si>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</si>
  <si>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</si>
  <si>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</si>
  <si>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</si>
  <si>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</si>
  <si>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</si>
  <si>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</si>
  <si>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</si>
  <si>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</si>
  <si>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</si>
  <si>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site QRH2318 update as team in site try to connect PG and Modon Security refused to run pg and forced us to stop it and he told us that SCECO will return now</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</si>
  <si>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</si>
  <si>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</si>
  <si>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</si>
  <si>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</si>
  <si>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</si>
  <si>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</si>
  <si>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</si>
  <si>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</si>
  <si>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</si>
  <si>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</si>
  <si>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</si>
  <si>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</si>
  <si>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</si>
  <si>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</si>
  <si>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</si>
  <si>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</si>
  <si>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</si>
  <si>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</si>
  <si>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</si>
  <si>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</si>
  <si>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</si>
  <si>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</si>
  <si>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</si>
  <si>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</si>
  <si>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</si>
  <si>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</si>
  <si>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</si>
  <si>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</si>
  <si>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</si>
  <si>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</si>
  <si>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</si>
  <si>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</si>
  <si>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</si>
  <si>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</si>
  <si>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</si>
  <si>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</si>
  <si>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</si>
  <si>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</si>
  <si>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</si>
  <si>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</si>
  <si>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</si>
  <si>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</si>
  <si>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</si>
  <si>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</si>
  <si>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</si>
  <si>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</si>
  <si>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</si>
  <si>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</si>
  <si>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</si>
  <si>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</si>
  <si>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</si>
  <si>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</si>
  <si>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</si>
  <si>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</si>
  <si>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</si>
  <si>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</si>
  <si>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</si>
  <si>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</si>
  <si>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</si>
  <si>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</si>
  <si>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</si>
  <si>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</si>
  <si>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</si>
  <si>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</si>
  <si>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</si>
  <si>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</si>
  <si>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</si>
  <si>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</si>
  <si>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</si>
  <si>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</si>
  <si>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</si>
  <si>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</si>
  <si>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</si>
  <si>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</si>
  <si>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</si>
  <si>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</si>
  <si>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</si>
  <si>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</si>
  <si>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</si>
  <si>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</si>
  <si>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</si>
  <si>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</si>
  <si>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</si>
  <si>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</si>
  <si>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</si>
  <si>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PCM-20251119-00001198</t>
  </si>
  <si>
    <t>jed0427</t>
  </si>
  <si>
    <t>60 min</t>
  </si>
  <si>
    <t>PCM-20251119-00001279</t>
  </si>
  <si>
    <t>120 min</t>
  </si>
  <si>
    <t>PCM-20251119-00001286</t>
  </si>
  <si>
    <t>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</si>
  <si>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</si>
  <si>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</si>
  <si>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</si>
  <si>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</si>
  <si>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</si>
  <si>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</si>
  <si>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</si>
  <si>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</si>
  <si>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</si>
  <si>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EM Team on the way ETA: 20 Mins</t>
  </si>
  <si>
    <t>TT-20251119-00078- no new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</si>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</sst>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1" totalsRowShown="0" headerRowDxfId="48" dataDxfId="47" headerRowBorderDxfId="45" tableBorderDxfId="46" totalsRowBorderDxfId="44">
  <autoFilter ref="A1:L4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9" totalsRowShown="0" headerRowDxfId="31" dataDxfId="30" headerRowBorderDxfId="28" tableBorderDxfId="29">
  <autoFilter ref="A1:L1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317.67348321759346</v>
      </c>
      <c r="H2" s="76">
        <v>45662.943402777775</v>
      </c>
      <c r="I2" s="59" t="str">
        <f>IFERROR(VLOOKUP(D2,DB!A:F,6,0),"")</f>
        <v>Generator-SG</v>
      </c>
      <c r="J2" s="59" t="str">
        <f>IFERROR(VLOOKUP(D2,DB!A:G,7,0),"")</f>
        <v>Dead</v>
      </c>
      <c r="K2" s="67" t="s">
        <v>39022</v>
      </c>
      <c r="L2" s="65" t="str">
        <f>IFERROR(VLOOKUP(D2,DB!A:I,9,0),"")</f>
        <v>Latis</v>
      </c>
    </row>
    <row r="3" spans="1:15" ht="36.75" customHeight="1">
      <c r="A3" s="140" t="s">
        <v>39023</v>
      </c>
      <c r="B3" s="141" t="str">
        <f>IFERROR(VLOOKUP(D3,DB!A:K,11,0),"")</f>
        <v>R1</v>
      </c>
      <c r="C3" s="141">
        <v>2</v>
      </c>
      <c r="D3" s="78" t="s">
        <v>19851</v>
      </c>
      <c r="E3" s="142" t="s">
        <v>39024</v>
      </c>
      <c r="F3" s="143">
        <v>45980.516608796293</v>
      </c>
      <c r="G3" s="144">
        <f ca="1">IFERROR(NOW()-F3,"")</f>
        <v>0.10530034722614801</v>
      </c>
      <c r="H3" s="143">
        <v>45980.510416666664</v>
      </c>
      <c r="I3" s="141" t="str">
        <f>IFERROR(VLOOKUP(D3,DB!A:F,6,0),"")</f>
        <v>SCECO</v>
      </c>
      <c r="J3" s="141" t="str">
        <f>IFERROR(VLOOKUP(D3,DB!A:G,7,0),"")</f>
        <v>No BB Design+Weak</v>
      </c>
      <c r="K3" s="145" t="s">
        <v>39025</v>
      </c>
      <c r="L3" s="146" t="str">
        <f>IFERROR(VLOOKUP(D3,DB!A:I,9,0),"")</f>
        <v>Latis</v>
      </c>
    </row>
    <row r="4" spans="1:15" ht="15" customHeight="1">
      <c r="A4" s="140"/>
      <c r="B4" s="141" t="str">
        <f>IFERROR(VLOOKUP(D4,DB!A:K,11,0),"")</f>
        <v/>
      </c>
      <c r="C4" s="141"/>
      <c r="D4" s="78"/>
      <c r="E4" s="142"/>
      <c r="F4" s="143"/>
      <c r="G4" s="144">
        <f ca="1">IFERROR(NOW()-F4,"")</f>
        <v>45980.62190914352</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45980.62190914352</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45980.62190914352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45980.62190914352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45980.62190914352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45980.62190914352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45980.62190914352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45980.62190914352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45980.62190914352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45980.62190914352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45980.62190914352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45980.62190914352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45980.62190914352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45980.62190914352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45980.62190914352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45980.62190914352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45980.62190914352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45980.62190914352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45980.62190914352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45980.62190914352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45980.62190914352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45980.62190914352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45980.62190914352</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45980.62190914352</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45980.62190914352</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45980.62190914352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45980.62190914352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45980.62190914352</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45980.62190914352</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45980.62190914352</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45980.62190914352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45980.62190914352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45980.62190914352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45980.62190914352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45980.62190914352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45980.62190914352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45980.62190914352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45980.62190914352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45980.62190914352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45980.62190914352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45980.62190914352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45980.62190914352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45980.62190914352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45980.62190914352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45980.62190914352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45980.62190914352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45980.62190914352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45980.62190914352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45980.62190914352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45980.62190914352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45980.62190914352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45980.62190914352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45980.62190914352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45980.62190914352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45980.62190914352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45980.62190914352</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7CC22AC6-44AD-4D55-9ACE-F5606063A160}"/>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155.62207118055812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39024</v>
      </c>
      <c r="F4" s="103">
        <v>45980.529537037037</v>
      </c>
      <c r="G4" s="104">
        <f ca="1">IFERROR(NOW()-F4,"-")</f>
        <v>9.2372106482798699E-2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45980.62190914352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45980.62190914352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45980.62190914352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45980.62190914352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45980.62190914352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45980.62190914352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45980.62190914352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45980.62190914352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45980.62190914352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45980.62190914352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45980.62190914352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45980.62190914352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45980.62190914352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45980.62190914352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45980.62190914352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45980.62190914352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45980.62190914352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45980.62190914352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45980.62190914352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45980.62190914352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45980.62190914352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45980.62190914352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45980.62190914352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45980.62190914352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45980.62190914352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45980.62190914352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45980.62190914352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45980.62190914352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45980.62190914352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45980.62190914352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45980.62190914352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45980.62190914352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45980.62190914352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45980.62190914352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45980.62190914352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45980.62190914352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45980.62190914352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45980.62190914352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45980.62190914352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45980.62190914352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45980.62190914352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45980.62190914352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45980.62190914352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45980.62190914352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45980.62190914352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45980.62190914352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45980.62190914352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45980.62190914352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45980.62190914352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45980.62190914352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45980.62190914352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45980.62190914352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45980.62190914352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45980.62190914352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45980.62190914352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45980.62190914352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45980.62190914352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45980.62190914352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45980.62190914352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45980.62190914352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45980.62190914352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45980.62190914352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45980.62190914352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45980.62190914352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45980.62190914352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45980.62190914352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45980.62190914352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45980.62190914352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45980.62190914352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45980.62190914352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45980.62190914352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45980.62190914352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45980.62190914352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45980.62190914352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45980.62190914352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45980.62190914352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45980.62190914352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45980.62190914352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45980.62190914352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45980.62190914352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45980.62190914352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45980.62190914352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45980.62190914352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45980.62190914352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45980.62190914352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45980.62190914352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45980.62190914352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45980.62190914352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45980.62190914352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45980.62190914352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45980.62190914352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45980.62190914352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45980.62190914352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45980.62190914352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45980.62190914352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45980.62190914352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45980.62190914352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45980.62190914352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45980.62190914352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45980.62190914352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45980.62190914352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45980.62190914352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45980.62190914352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45980.62190914352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45980.62190914352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45980.62190914352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45980.62190914352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45980.62190914352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45980.62190914352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45980.62190914352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45980.62190914352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45980.62190914352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45980.62190914352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45980.62190914352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45980.62190914352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45980.62190914352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45980.62190914352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45980.62190914352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45980.62190914352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45980.62190914352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45980.62190914352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45980.62190914352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45980.62190914352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45980.62190914352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45980.62190914352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45980.62190914352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45980.62190914352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45980.62190914352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45980.62190914352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45980.62190914352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45980.62190914352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45980.62190914352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45980.62190914352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45980.62190914352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45980.62190914352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45980.62190914352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45980.62190914352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45980.62190914352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45980.62190914352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45980.62190914352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45980.62190914352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45980.62190914352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45980.62190914352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45980.62190914352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45980.62190914352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45980.62190914352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45980.62190914352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45980.62190914352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45980.62190914352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45980.62190914352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45980.62190914352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45980.62190914352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45980.62190914352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45980.62190914352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45980.62190914352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45980.62190914352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45980.62190914352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45980.62190914352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45980.62190914352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45980.62190914352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45980.62190914352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45980.62190914352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45980.62190914352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45980.62190914352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45980.62190914352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45980.62190914352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45980.62190914352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45980.62190914352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45980.62190914352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45980.62190914352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45980.62190914352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45980.62190914352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45980.62190914352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45980.62190914352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45980.62190914352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45980.62190914352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45980.62190914352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45980.62190914352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45980.62190914352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45980.62190914352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45980.62190914352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45980.62190914352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45980.62190914352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45980.62190914352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45980.62190914352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45980.62190914352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45980.62190914352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45980.62190914352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45980.62190914352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45980.62190914352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45980.62190914352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45980.62190914352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45980.62190914352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45980.62190914352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45980.62190914352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45980.62190914352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45980.62190914352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45980.62190914352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45980.62190914352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45980.62190914352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45980.62190914352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45980.62190914352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45980.62190914352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45980.62190914352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45980.62190914352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45980.62190914352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45980.62190914352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45980.62190914352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45980.62190914352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45980.62190914352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45980.62190914352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45980.62190914352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45980.62190914352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45980.62190914352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45980.62190914352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45980.62190914352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45980.62190914352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45980.62190914352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45980.62190914352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45980.62190914352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45980.62190914352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45980.62190914352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45980.62190914352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45980.62190914352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45980.62190914352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45980.62190914352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45980.62190914352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45980.62190914352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45980.62190914352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45980.62190914352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45980.62190914352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45980.62190914352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45980.62190914352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45980.62190914352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45980.62190914352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45980.62190914352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45980.62190914352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45980.62190914352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45980.62190914352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45980.62190914352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45980.62190914352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45980.62190914352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45980.62190914352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45980.62190914352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45980.62190914352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45980.62190914352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45980.62190914352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45980.62190914352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45980.62190914352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45980.62190914352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45980.62190914352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45980.62190914352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45980.62190914352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45980.62190914352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45980.62190914352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45980.62190914352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45980.62190914352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45980.62190914352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45980.62190914352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45980.62190914352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45980.62190914352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45980.62190914352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45980.62190914352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45980.62190914352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45980.62190914352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45980.62190914352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45980.62190914352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45980.62190914352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45980.62190914352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45980.62190914352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45980.62190914352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45980.62190914352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45980.62190914352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45980.62190914352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45980.62190914352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45980.62190914352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45980.62190914352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45980.62190914352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45980.62190914352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45980.62190914352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45980.62190914352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45980.62190914352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45980.62190914352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45980.62190914352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45980.62190914352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45980.62190914352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45980.62190914352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45980.62190914352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45980.62190914352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45980.62190914352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45980.62190914352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45980.62190914352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45980.62190914352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45980.62190914352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45980.62190914352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45980.62190914352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45980.62190914352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45980.62190914352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45980.62190914352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45980.62190914352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45980.62190914352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45980.62190914352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45980.62190914352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45980.62190914352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45980.62190914352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45980.62190914352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45980.62190914352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45980.62190914352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45980.62190914352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45980.62190914352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45980.62190914352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45980.62190914352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45980.62190914352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45980.62190914352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45980.62190914352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45980.62190914352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45980.62190914352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45980.62190914352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45980.62190914352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45980.62190914352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45980.62190914352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45980.62190914352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45980.62190914352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45980.62190914352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45980.62190914352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45980.62190914352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45980.62190914352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45980.62190914352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45980.62190914352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45980.62190914352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45980.62190914352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45980.62190914352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45980.62190914352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45980.62190914352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45980.62190914352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45980.62190914352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45980.62190914352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45980.62190914352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45980.62190914352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45980.62190914352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45980.62190914352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45980.62190914352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45980.62190914352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45980.62190914352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45980.62190914352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45980.62190914352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45980.62190914352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45980.62190914352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45980.62190914352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45980.62190914352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45980.62190914352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45980.62190914352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45980.62190914352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45980.62190914352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45980.62190914352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45980.62190914352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45980.62190914352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45980.62190914352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45980.62190914352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45980.62190914352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45980.62190914352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45980.62190914352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45980.62190914352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45980.62190914352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45980.62190914352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45980.62190914352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45980.62190914352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45980.62190914352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45980.62190914352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45980.62190914352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45980.62190914352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45980.62190914352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45980.62190914352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45980.62190914352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45980.62190914352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45980.62190914352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45980.62190914352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45980.62190914352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45980.62190914352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45980.62190914352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45980.62190914352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45980.62190914352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45980.62190914352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45980.62190914352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45980.62190914352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45980.62190914352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45980.62190914352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45980.62190914352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45980.62190914352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45980.62190914352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45980.62190914352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45980.62190914352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45980.62190914352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45980.62190914352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45980.62190914352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45980.62190914352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45980.62190914352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45980.62190914352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45980.62190914352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45980.62190914352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45980.62190914352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45980.62190914352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45980.62190914352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45980.62190914352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45980.62190914352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45980.62190914352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45980.62190914352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45980.62190914352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45980.62190914352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45980.62190914352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45980.62190914352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45980.62190914352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45980.62190914352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45980.62190914352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45980.62190914352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45980.62190914352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45980.62190914352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45980.62190914352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45980.62190914352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45980.62190914352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45980.62190914352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45980.62190914352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45980.62190914352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45980.62190914352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45980.62190914352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45980.62190914352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45980.62190914352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45980.62190914352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45980.62190914352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45980.62190914352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45980.62190914352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45980.62190914352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45980.62190914352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45980.62190914352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45980.62190914352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45980.62190914352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45980.62190914352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45980.62190914352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45980.62190914352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45980.62190914352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45980.62190914352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45980.62190914352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45980.62190914352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45980.62190914352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45980.62190914352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45980.62190914352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45980.62190914352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45980.62190914352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45980.62190914352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45980.62190914352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45980.62190914352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45980.62190914352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45980.62190914352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45980.62190914352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45980.62190914352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45980.62190914352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45980.62190914352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45980.62190914352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45980.62190914352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45980.62190914352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45980.62190914352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45980.62190914352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45980.62190914352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45980.62190914352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45980.62190914352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45980.62190914352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45980.62190914352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45980.62190914352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45980.62190914352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45980.62190914352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45980.62190914352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45980.62190914352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45980.62190914352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45980.62190914352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45980.62190914352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45980.62190914352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45980.62190914352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45980.62190914352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45980.62190914352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45980.62190914352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45980.62190914352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45980.62190914352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45980.62190914352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45980.62190914352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45980.62190914352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45980.62190914352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45980.62190914352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45980.62190914352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45980.62190914352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45980.62190914352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45980.62190914352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45980.62190914352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45980.62190914352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45980.62190914352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45980.62190914352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45980.62190914352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45980.62190914352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45980.62190914352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45980.62190914352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45980.62190914352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45980.62190914352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45980.62190914352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45980.62190914352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45980.62190914352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45980.62190914352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45980.62190914352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45980.62190914352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45980.62190914352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45980.62190914352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45980.62190914352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45980.62190914352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45980.62190914352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45980.62190914352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45980.62190914352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45980.62190914352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45980.62190914352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45980.62190914352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45980.62190914352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45980.62190914352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45980.62190914352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45980.62190914352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45980.62190914352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45980.62190914352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45980.62190914352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45980.62190914352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45980.62190914352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45980.62190914352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45980.62190914352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45980.62190914352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45980.62190914352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45980.62190914352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45980.62190914352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45980.62190914352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45980.62190914352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45980.62190914352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45980.62190914352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45980.62190914352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45980.62190914352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45980.62190914352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45980.62190914352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45980.62190914352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45980.62190914352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45980.62190914352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45980.62190914352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45980.62190914352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45980.62190914352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45980.62190914352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45980.62190914352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45980.62190914352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45980.62190914352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45980.62190914352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45980.62190914352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45980.62190914352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45980.62190914352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45980.62190914352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45980.62190914352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45980.62190914352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45980.62190914352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45980.62190914352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45980.62190914352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45980.62190914352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45980.62190914352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45980.62190914352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45980.62190914352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45980.62190914352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45980.62190914352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45980.62190914352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45980.62190914352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45980.62190914352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45980.62190914352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45980.62190914352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45980.62190914352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45980.62190914352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45980.62190914352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45980.62190914352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45980.62190914352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45980.62190914352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45980.62190914352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45980.62190914352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45980.62190914352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45980.62190914352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45980.62190914352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45980.62190914352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45980.62190914352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45980.62190914352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45980.62190914352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45980.62190914352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45980.62190914352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45980.62190914352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45980.62190914352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45980.62190914352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45980.62190914352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45980.62190914352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45980.62190914352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45980.62190914352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45980.62190914352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45980.62190914352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45980.62190914352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45980.62190914352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45980.62190914352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45980.62190914352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45980.62190914352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45980.62190914352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45980.62190914352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45980.62190914352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45980.62190914352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45980.62190914352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45980.62190914352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45980.62190914352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45980.62190914352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45980.62190914352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45980.62190914352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45980.62190914352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45980.62190914352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45980.62190914352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45980.62190914352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45980.62190914352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45980.62190914352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45980.62190914352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45980.62190914352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45980.62190914352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45980.62190914352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45980.62190914352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45980.62190914352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45980.62190914352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45980.62190914352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45980.62190914352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45980.62190914352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45980.62190914352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45980.62190914352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45980.62190914352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45980.62190914352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45980.62190914352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45980.62190914352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45980.62190914352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45980.62190914352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45980.62190914352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45980.62190914352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45980.62190914352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45980.62190914352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45980.62190914352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45980.62190914352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45980.62190914352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45980.62190914352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45980.62190914352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45980.62190914352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45980.62190914352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45980.62190914352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45980.62190914352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45980.62190914352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45980.62190914352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45980.62190914352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45980.62190914352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45980.62190914352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45980.62190914352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45980.62190914352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45980.62190914352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45980.62190914352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45980.62190914352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45980.62190914352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45980.62190914352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45980.62190914352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45980.62190914352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45980.62190914352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45980.62190914352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45980.62190914352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45980.62190914352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45980.62190914352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45980.62190914352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45980.62190914352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45980.62190914352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45980.62190914352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45980.62190914352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45980.62190914352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45980.62190914352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45980.62190914352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45980.62190914352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45980.62190914352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45980.62190914352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45980.62190914352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45980.62190914352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45980.62190914352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45980.62190914352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45980.62190914352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45980.62190914352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45980.62190914352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45980.62190914352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45980.62190914352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45980.62190914352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45980.62190914352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45980.62190914352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45980.62190914352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45980.62190914352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45980.62190914352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45980.62190914352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45980.62190914352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45980.62190914352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45980.62190914352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45980.62190914352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45980.62190914352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45980.62190914352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45980.62190914352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45980.62190914352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45980.62190914352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45980.62190914352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45980.62190914352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45980.62190914352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45980.62190914352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45980.62190914352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45980.62190914352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45980.62190914352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45980.62190914352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45980.62190914352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45980.62190914352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45980.62190914352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45980.62190914352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45980.62190914352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45980.62190914352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45980.62190914352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45980.62190914352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45980.62190914352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45980.62190914352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45980.62190914352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45980.62190914352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45980.62190914352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45980.62190914352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45980.62190914352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45980.62190914352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45980.62190914352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45980.62190914352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45980.62190914352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45980.62190914352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45980.62190914352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45980.62190914352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45980.62190914352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45980.62190914352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45980.62190914352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45980.62190914352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45980.62190914352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45980.62190914352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45980.62190914352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45980.62190914352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45980.62190914352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45980.62190914352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45980.62190914352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45980.62190914352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45980.62190914352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45980.62190914352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45980.62190914352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45980.62190914352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45980.62190914352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45980.62190914352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45980.62190914352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45980.62190914352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45980.62190914352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45980.62190914352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45980.62190914352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45980.62190914352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45980.62190914352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45980.62190914352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45980.62190914352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45980.62190914352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45980.62190914352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45980.62190914352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45980.62190914352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45980.62190914352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45980.62190914352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45980.62190914352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45980.62190914352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45980.62190914352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45980.62190914352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45980.62190914352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45980.62190914352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45980.62190914352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45980.62190914352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45980.62190914352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45980.62190914352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45980.62190914352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45980.62190914352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45980.62190914352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45980.62190914352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45980.62190914352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45980.62190914352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45980.62190914352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45980.62190914352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45980.62190914352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45980.62190914352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45980.62190914352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45980.62190914352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45980.62190914352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45980.62190914352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45980.62190914352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45980.62190914352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45980.62190914352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45980.62190914352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45980.62190914352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45980.62190914352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45980.62190914352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45980.62190914352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45980.62190914352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45980.62190914352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45980.62190914352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45980.62190914352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45980.62190914352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45980.62190914352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45980.62190914352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45980.62190914352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45980.62190914352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45980.62190914352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45980.62190914352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45980.62190914352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45980.62190914352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45980.62190914352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45980.62190914352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45980.62190914352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45980.62190914352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45980.62190914352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45980.62190914352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45980.62190914352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45980.62190914352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45980.62190914352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45980.62190914352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45980.62190914352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45980.62190914352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45980.62190914352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45980.62190914352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45980.62190914352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45980.62190914352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45980.62190914352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45980.62190914352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45980.62190914352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45980.62190914352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45980.62190914352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45980.62190914352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45980.62190914352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45980.62190914352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45980.62190914352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45980.62190914352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45980.62190914352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45980.62190914352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45980.62190914352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45980.62190914352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45980.62190914352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45980.62190914352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45980.62190914352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45980.62190914352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45980.62190914352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45980.62190914352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45980.62190914352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45980.62190914352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45980.62190914352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45980.62190914352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45980.62190914352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45980.62190914352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45980.62190914352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45980.62190914352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45980.62190914352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45980.62190914352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45980.62190914352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45980.62190914352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45980.62190914352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45980.62190914352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45980.62190914352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45980.62190914352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45980.62190914352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45980.62190914352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45980.62190914352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45980.62190914352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45980.62190914352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45980.62190914352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45980.62190914352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45980.62190914352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45980.62190914352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45980.62190914352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45980.62190914352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45980.62190914352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45980.62190914352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45980.62190914352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45980.62190914352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45980.62190914352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45980.62190914352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45980.62190914352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45980.62190914352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45980.62190914352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45980.62190914352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45980.62190914352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45980.62190914352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45980.62190914352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45980.62190914352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45980.62190914352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45980.62190914352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45980.62190914352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45980.62190914352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45980.62190914352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45980.62190914352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45980.62190914352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45980.62190914352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45980.62190914352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45980.62190914352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45980.62190914352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45980.62190914352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45980.62190914352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45980.62190914352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45980.62190914352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45980.62190914352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45980.62190914352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45980.62190914352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45980.62190914352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45980.62190914352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45980.62190914352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45980.62190914352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45980.62190914352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45980.62190914352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45980.62190914352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45980.62190914352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45980.62190914352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45980.62190914352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45980.62190914352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45980.62190914352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45980.62190914352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45980.62190914352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45980.62190914352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45980.62190914352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45980.62190914352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45980.62190914352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45980.62190914352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45980.62190914352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45980.62190914352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45980.62190914352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45980.62190914352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45980.62190914352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45980.62190914352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45980.62190914352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45980.62190914352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45980.62190914352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45980.62190914352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45980.62190914352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45980.62190914352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45980.62190914352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45980.62190914352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45980.62190914352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45980.62190914352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45980.62190914352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45980.62190914352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45980.62190914352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45980.62190914352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45980.62190914352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45980.62190914352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45980.62190914352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45980.62190914352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45980.62190914352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45980.62190914352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45980.62190914352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45980.62190914352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45980.62190914352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45980.62190914352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45980.62190914352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45980.62190914352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45980.62190914352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45980.62190914352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45980.62190914352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45980.62190914352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45980.62190914352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45980.62190914352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45980.62190914352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45980.62190914352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45980.62190914352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45980.62190914352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45980.62190914352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45980.62190914352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45980.62190914352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45980.62190914352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45980.62190914352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45980.62190914352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45980.62190914352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45980.62190914352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45980.62190914352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45980.62190914352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45980.62190914352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45980.62190914352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45980.62190914352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45980.62190914352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45980.62190914352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45980.62190914352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45980.62190914352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45980.62190914352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45980.62190914352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45980.62190914352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45980.62190914352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45980.62190914352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45980.62190914352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45980.62190914352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45980.62190914352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45980.62190914352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45980.62190914352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45980.62190914352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45980.62190914352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45980.62190914352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45980.62190914352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45980.62190914352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45980.62190914352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45980.62190914352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45980.62190914352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45980.62190914352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45980.62190914352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45980.62190914352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45980.62190914352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45980.62190914352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45980.62190914352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45980.62190914352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45980.62190914352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45980.62190914352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45980.62190914352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45980.62190914352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45980.62190914352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45980.62190914352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45980.62190914352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45980.62190914352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45980.62190914352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45980.62190914352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45980.62190914352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45980.62190914352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45980.62190914352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45980.62190914352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45980.62190914352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45980.62190914352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45980.62190914352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45980.62190914352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45980.62190914352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45980.62190914352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45980.62190914352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45980.62190914352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45980.62190914352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45980.62190914352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45980.62190914352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45980.62190914352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45980.62190914352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45980.62190914352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45980.62190914352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45980.62190914352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45980.62190914352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45980.62190914352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45980.62190914352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45980.62190914352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45980.62190914352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45980.62190914352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45980.62190914352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45980.62190914352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45980.62190914352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45980.62190914352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45980.62190914352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45980.62190914352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45980.62190914352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45980.62190914352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45980.62190914352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45980.62190914352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45980.62190914352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45980.62190914352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45980.62190914352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45980.62190914352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45980.62190914352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45980.62190914352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45980.62190914352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45980.62190914352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45980.62190914352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45980.62190914352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45980.62190914352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45980.62190914352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45980.62190914352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45980.62190914352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45980.62190914352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45980.62190914352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45980.62190914352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45980.62190914352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45980.62190914352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45980.62190914352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45980.62190914352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45980.62190914352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45980.62190914352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45980.62190914352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45980.62190914352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45980.62190914352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45980.62190914352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45980.62190914352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45980.62190914352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45980.62190914352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45980.62190914352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45980.62190914352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45980.62190914352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45980.62190914352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45980.62190914352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45980.62190914352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45980.62190914352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45980.62190914352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45980.62190914352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45980.62190914352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45980.62190914352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45980.62190914352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45980.62190914352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45980.62190914352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45980.62190914352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45980.62190914352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45980.62190914352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45980.62190914352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45980.62190914352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45980.62190914352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45980.62190914352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45980.62190914352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45980.62190914352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45980.62190914352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45980.62190914352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45980.62190914352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45980.62190914352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45980.62190914352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45980.62190914352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45980.62190914352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45980.62190914352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45980.62190914352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45980.62190914352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45980.62190914352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45980.62190914352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45980.62190914352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45980.62190914352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45980.62190914352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45980.62190914352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45980.62190914352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45980.62190914352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45980.62190914352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45980.62190914352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45980.62190914352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45980.62190914352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45980.62190914352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45980.62190914352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45980.62190914352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45980.62190914352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45980.62190914352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45980.62190914352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45980.62190914352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45980.62190914352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45980.62190914352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45980.62190914352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45980.62190914352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45980.62190914352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45980.62190914352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45980.62190914352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45980.62190914352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45980.62190914352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45980.62190914352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45980.62190914352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45980.62190914352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45980.62190914352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45980.62190914352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45980.62190914352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45980.62190914352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45980.62190914352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45980.62190914352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45980.62190914352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45980.62190914352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45980.62190914352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277.14119155092339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39112</v>
      </c>
      <c r="E3" s="94" t="s">
        <v>39021</v>
      </c>
      <c r="F3" s="95">
        <v>45980.562604166669</v>
      </c>
      <c r="G3" s="96">
        <f t="shared" ref="G3:G61" ca="1" si="0">IFERROR(NOW()-F3,"")</f>
        <v>5.9304976850398816E-2</v>
      </c>
      <c r="H3" s="95">
        <v>45980.555277777778</v>
      </c>
      <c r="I3" s="113" t="str">
        <f>IFERROR(VLOOKUP(D3,DB!A:F,6,0),"")</f>
        <v>SCECO</v>
      </c>
      <c r="J3" s="113" t="str">
        <f>IFERROR(VLOOKUP(D3,DB!A:G,7,0),"")</f>
        <v>Vandalized</v>
      </c>
      <c r="K3" s="97" t="s">
        <v>39113</v>
      </c>
      <c r="L3" s="91" t="str">
        <f>IFERROR(VLOOKUP(D3,DB!A:I,9,0),"")</f>
        <v>Latis</v>
      </c>
    </row>
    <row r="4" spans="1:16" ht="15" customHeight="1">
      <c r="A4" s="113" t="s">
        <v>39114</v>
      </c>
      <c r="B4" s="113" t="str">
        <f>IFERROR(VLOOKUP(D4,DB!A:K,11,0),"")</f>
        <v>R4</v>
      </c>
      <c r="C4" s="93">
        <v>1</v>
      </c>
      <c r="D4" s="91" t="s">
        <v>34920</v>
      </c>
      <c r="E4" s="94" t="s">
        <v>39021</v>
      </c>
      <c r="F4" s="95">
        <v>45980.587314814817</v>
      </c>
      <c r="G4" s="96">
        <f t="shared" ca="1" si="0"/>
        <v>3.4594328702951316E-2</v>
      </c>
      <c r="H4" s="95">
        <v>45980.581435185188</v>
      </c>
      <c r="I4" s="113" t="str">
        <f>IFERROR(VLOOKUP(D4,DB!A:F,6,0),"")</f>
        <v>SCECO</v>
      </c>
      <c r="J4" s="113" t="str">
        <f>IFERROR(VLOOKUP(D4,DB!A:G,7,0),"")</f>
        <v>Vandalized</v>
      </c>
      <c r="K4" s="97" t="s">
        <v>39115</v>
      </c>
      <c r="L4" s="91" t="str">
        <f>IFERROR(VLOOKUP(D4,DB!A:I,9,0),"")</f>
        <v>Latis</v>
      </c>
    </row>
    <row r="5" spans="1:16" ht="15" customHeight="1">
      <c r="A5" s="113" t="s">
        <v>39116</v>
      </c>
      <c r="B5" s="113" t="str">
        <f>IFERROR(VLOOKUP(D5,DB!A:K,11,0),"")</f>
        <v>R4</v>
      </c>
      <c r="C5" s="93">
        <v>5</v>
      </c>
      <c r="D5" s="91" t="s">
        <v>36648</v>
      </c>
      <c r="E5" s="94" t="s">
        <v>39021</v>
      </c>
      <c r="F5" s="95">
        <v>45980.58934027778</v>
      </c>
      <c r="G5" s="96">
        <f t="shared" ca="1" si="0"/>
        <v>3.2568865739449393E-2</v>
      </c>
      <c r="H5" s="95">
        <v>45980.570277777777</v>
      </c>
      <c r="I5" s="113" t="str">
        <f>IFERROR(VLOOKUP(D5,DB!A:F,6,0),"")</f>
        <v>Generator-SG</v>
      </c>
      <c r="J5" s="113" t="str">
        <f>IFERROR(VLOOKUP(D5,DB!A:G,7,0),"")</f>
        <v>In progress</v>
      </c>
      <c r="K5" s="97" t="s">
        <v>39117</v>
      </c>
      <c r="L5" s="91" t="str">
        <f>IFERROR(VLOOKUP(D5,DB!A:I,9,0),"")</f>
        <v>Latis</v>
      </c>
    </row>
    <row r="6" spans="1:16" ht="15" customHeight="1">
      <c r="A6" s="113"/>
      <c r="B6" s="113" t="str">
        <f>IFERROR(VLOOKUP(D6,DB!A:K,11,0),"")</f>
        <v/>
      </c>
      <c r="C6" s="93"/>
      <c r="D6" s="91"/>
      <c r="E6" s="94"/>
      <c r="F6" s="95"/>
      <c r="G6" s="96">
        <f t="shared" ca="1" si="0"/>
        <v>45980.62190914352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45980.62190914352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45980.62190914352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45980.62190914352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45980.62190914352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45980.62190914352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45980.62190914352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45980.62190914352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45980.62190914352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45980.62190914352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45980.62190914352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45980.62190914352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45980.62190914352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45980.62190914352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45980.62190914352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45980.62190914352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45980.62190914352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45980.62190914352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45980.62190914352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45980.62190914352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45980.62190914352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45980.62190914352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45980.62190914352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45980.62190914352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45980.62190914352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45980.62190914352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45980.62190914352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45980.62190914352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45980.62190914352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45980.62190914352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45980.62190914352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45980.62190914352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45980.62190914352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45980.62190914352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45980.62190914352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45980.62190914352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45980.62190914352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45980.62190914352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45980.62190914352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45980.62190914352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45980.62190914352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45980.62190914352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45980.62190914352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45980.62190914352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45980.62190914352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45980.62190914352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45980.62190914352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45980.62190914352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45980.62190914352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45980.62190914352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45980.62190914352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45980.62190914352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45980.62190914352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45980.62190914352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45980.62190914352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45980.62190914352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45980.62190914352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45980.62190914352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45980.62190914352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45980.62190914352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45980.62190914352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45980.62190914352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45980.62190914352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45980.62190914352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45980.62190914352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45980.62190914352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45980.62190914352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45980.62190914352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45980.62190914352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45980.62190914352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45980.62190914352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45980.62190914352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45980.62190914352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45980.62190914352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45980.62190914352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45980.62190914352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45980.62190914352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45980.62190914352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45980.62190914352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45980.62190914352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45980.62190914352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45980.62190914352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45980.62190914352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45980.62190914352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45980.62190914352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45980.62190914352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45980.62190914352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45980.62190914352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45980.62190914352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45980.62190914352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45980.62190914352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45980.62190914352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45980.62190914352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45980.62190914352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45980.62190914352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45980.62190914352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45980.62190914352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45980.62190914352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45980.62190914352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45980.62190914352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45980.62190914352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45980.62190914352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45980.62190914352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45980.62190914352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45980.62190914352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45980.62190914352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45980.62190914352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45980.62190914352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45980.62190914352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45980.62190914352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45980.62190914352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45980.62190914352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45980.62190914352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45980.62190914352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45980.62190914352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45980.62190914352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45980.62190914352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45980.62190914352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45980.62190914352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45980.62190914352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45980.62190914352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45980.62190914352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45980.62190914352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45980.62190914352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45980.62190914352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45980.62190914352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45980.62190914352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45980.62190914352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45980.62190914352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45980.62190914352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45980.62190914352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45980.62190914352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45980.62190914352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45980.62190914352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45980.62190914352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45980.62190914352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45980.62190914352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45980.62190914352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45980.62190914352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45980.62190914352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45980.62190914352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45980.62190914352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45980.62190914352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45980.62190914352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45980.62190914352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45980.62190914352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45980.62190914352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45980.62190914352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45980.62190914352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45980.62190914352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45980.62190914352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45980.62190914352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45980.62190914352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45980.62190914352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45980.62190914352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45980.62190914352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45980.62190914352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45980.62190914352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45980.62190914352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45980.62190914352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45980.62190914352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45980.62190914352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45980.62190914352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45980.62190914352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45980.62190914352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45980.62190914352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45980.62190914352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45980.62190914352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45980.62190914352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45980.62190914352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45980.62190914352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45980.62190914352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45980.62190914352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45980.62190914352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45980.62190914352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45980.62190914352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45980.62190914352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45980.62190914352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45980.62190914352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45980.62190914352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45980.62190914352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45980.62190914352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45980.62190914352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45980.62190914352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45980.62190914352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45980.62190914352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45980.62190914352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45980.62190914352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45980.62190914352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45980.62190914352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45980.62190914352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45980.62190914352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45980.62190914352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45980.62190914352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45980.62190914352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45980.62190914352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45980.62190914352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45980.62190914352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45980.62190914352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45980.62190914352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45980.62190914352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45980.62190914352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45980.62190914352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45980.62190914352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45980.62190914352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45980.62190914352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45980.62190914352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45980.62190914352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45980.62190914352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45980.62190914352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45980.62190914352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45980.62190914352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45980.62190914352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45980.62190914352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45980.62190914352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45980.62190914352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45980.62190914352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45980.62190914352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45980.62190914352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45980.62190914352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45980.62190914352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45980.62190914352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45980.62190914352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45980.62190914352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45980.62190914352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45980.62190914352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45980.62190914352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45980.62190914352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45980.62190914352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45980.62190914352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45980.62190914352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45980.62190914352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45980.62190914352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45980.62190914352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45980.62190914352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45980.62190914352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45980.62190914352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45980.62190914352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45980.62190914352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45980.62190914352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45980.62190914352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45980.62190914352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45980.62190914352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45980.62190914352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45980.62190914352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45980.62190914352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45980.62190914352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45980.62190914352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45980.62190914352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45980.62190914352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45980.62190914352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45980.62190914352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45980.62190914352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45980.62190914352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45980.62190914352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45980.62190914352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45980.62190914352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45980.62190914352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45980.62190914352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45980.62190914352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45980.62190914352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45980.62190914352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45980.62190914352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45980.62190914352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45980.62190914352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45980.62190914352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45980.62190914352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45980.62190914352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45980.62190914352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45980.62190914352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45980.62190914352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45980.62190914352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45980.62190914352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45980.62190914352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45980.62190914352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45980.62190914352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45980.62190914352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45980.62190914352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45980.62190914352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45980.62190914352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45980.62190914352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45980.62190914352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45980.62190914352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45980.62190914352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45980.62190914352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45980.62190914352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45980.62190914352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45980.62190914352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45980.62190914352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45980.62190914352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45980.62190914352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45980.62190914352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45980.62190914352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45980.62190914352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45980.62190914352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45980.62190914352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45980.62190914352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45980.62190914352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45980.62190914352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45980.62190914352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45980.62190914352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45980.62190914352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45980.62190914352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45980.62190914352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45980.62190914352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45980.62190914352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45980.62190914352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45980.62190914352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45980.62190914352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45980.62190914352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45980.62190914352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45980.62190914352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45980.62190914352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45980.62190914352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45980.62190914352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45980.62190914352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45980.62190914352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45980.62190914352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45980.62190914352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45980.62190914352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45980.62190914352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45980.62190914352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45980.62190914352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45980.62190914352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45980.62190914352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45980.62190914352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45980.62190914352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45980.62190914352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45980.62190914352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45980.62190914352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45980.62190914352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45980.62190914352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45980.62190914352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45980.62190914352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45980.62190914352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45980.62190914352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45980.62190914352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45980.62190914352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45980.62190914352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45980.62190914352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45980.62190914352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45980.62190914352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45980.62190914352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45980.62190914352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45980.62190914352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45980.62190914352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45980.62190914352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45980.62190914352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45980.62190914352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45980.62190914352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45980.62190914352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45980.62190914352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45980.62190914352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45980.62190914352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45980.62190914352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45980.62190914352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45980.62190914352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45980.62190914352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45980.62190914352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45980.62190914352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45980.62190914352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45980.62190914352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45980.62190914352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45980.62190914352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45980.62190914352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45980.62190914352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45980.62190914352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45980.62190914352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45980.62190914352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45980.62190914352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45980.62190914352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45980.62190914352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45980.62190914352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45980.62190914352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45980.62190914352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45980.62190914352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45" ca="1" si="6">IFERROR(NOW()-F382,"")</f>
        <v>45980.62190914352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45980.62190914352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45980.62190914352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45980.62190914352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45980.62190914352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45980.62190914352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45980.62190914352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45980.62190914352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45980.62190914352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45980.62190914352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45980.62190914352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45980.62190914352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45980.62190914352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45980.62190914352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45980.62190914352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45980.62190914352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45980.62190914352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45980.62190914352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45980.62190914352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45980.62190914352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45980.62190914352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45980.62190914352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45980.62190914352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45980.62190914352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45980.62190914352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45980.62190914352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45980.62190914352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45980.62190914352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45980.62190914352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45980.62190914352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45980.62190914352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45980.62190914352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45980.62190914352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45980.62190914352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45980.62190914352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45980.62190914352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45980.62190914352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45980.62190914352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45980.62190914352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45980.62190914352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45980.62190914352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45980.62190914352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45980.62190914352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45980.62190914352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45980.62190914352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45980.62190914352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45980.62190914352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45980.62190914352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45980.62190914352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45980.62190914352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45980.62190914352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45980.62190914352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45980.62190914352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45980.62190914352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45980.62190914352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45980.62190914352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45980.62190914352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45980.62190914352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45980.62190914352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45980.62190914352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45980.62190914352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45980.62190914352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45980.62190914352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45980.62190914352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ref="G446:G491" ca="1" si="7">IFERROR(NOW()-F446,"")</f>
        <v>45980.62190914352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45980.62190914352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45980.62190914352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45980.62190914352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45980.62190914352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45980.62190914352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45980.62190914352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45980.62190914352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45980.62190914352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45980.62190914352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45980.62190914352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45980.62190914352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45980.62190914352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45980.62190914352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45980.62190914352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45980.62190914352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45980.62190914352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45980.62190914352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45980.62190914352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45980.62190914352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45980.62190914352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45980.62190914352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45980.62190914352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45980.62190914352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45980.62190914352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45980.62190914352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45980.62190914352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45980.62190914352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45980.62190914352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45980.62190914352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45980.62190914352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45980.62190914352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45980.62190914352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45980.62190914352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45980.62190914352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45980.62190914352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45980.62190914352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45980.62190914352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45980.62190914352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45980.62190914352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45980.62190914352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45980.62190914352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45980.62190914352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45980.62190914352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45980.62190914352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45980.62190914352</v>
      </c>
      <c r="H491" s="95"/>
      <c r="I491" s="113" t="str">
        <f>IFERROR(VLOOKUP(D491,DB!A:F,6,0),"")</f>
        <v/>
      </c>
      <c r="J491" s="113" t="str">
        <f>IFERROR(VLOOKUP(D491,DB!A:G,7,0),"")</f>
        <v/>
      </c>
      <c r="K491" s="97"/>
      <c r="L491" s="91" t="str">
        <f>IFERROR(VLOOKUP(D491,DB!A:I,9,0),"")</f>
        <v/>
      </c>
    </row>
  </sheetData>
  <dataValidations count="2">
    <dataValidation allowBlank="1" showInputMessage="1" showErrorMessage="1" sqref="E1" xr:uid="{A4F81451-56CC-4543-9497-104C4E44EE4B}"/>
    <dataValidation type="list" allowBlank="1" showInputMessage="1" showErrorMessage="1" sqref="E2:E4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1"/>
  <sheetViews>
    <sheetView tabSelected="1" workbookViewId="0">
      <selection activeCell="D14" sqref="D14"/>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88.789848958331277</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54.433031828702951</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31.960798032407183</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35">
        <v>45977.514803240738</v>
      </c>
      <c r="G5" s="111">
        <f ca="1">IFERROR(NOW()-F5,"")</f>
        <v>3.1071059027817682</v>
      </c>
      <c r="H5" s="135">
        <v>45977.468807870369</v>
      </c>
      <c r="I5" s="109" t="str">
        <f>IFERROR(VLOOKUP(D5,DB!A:F,6,0),"")</f>
        <v>SCECO</v>
      </c>
      <c r="J5" s="109" t="str">
        <f>IFERROR(VLOOKUP(D5,DB!A:G,7,0),"")</f>
        <v>Weak</v>
      </c>
      <c r="K5" s="109" t="s">
        <v>39125</v>
      </c>
      <c r="L5" s="109" t="str">
        <f>IFERROR(VLOOKUP(D5,DB!A:I,9,0),"")</f>
        <v>Latis</v>
      </c>
    </row>
    <row r="6" spans="1:13">
      <c r="A6" s="109" t="s">
        <v>39126</v>
      </c>
      <c r="B6" s="109" t="str">
        <f>IFERROR(VLOOKUP(D6,DB!A:K,11,0),"")</f>
        <v>R5</v>
      </c>
      <c r="C6" s="109">
        <v>2</v>
      </c>
      <c r="D6" s="109" t="s">
        <v>38147</v>
      </c>
      <c r="E6" s="109" t="s">
        <v>39024</v>
      </c>
      <c r="F6" s="135">
        <v>45980.575949074075</v>
      </c>
      <c r="G6" s="111">
        <f ca="1">IFERROR(NOW()-F6,"")</f>
        <v>4.5960069444845431E-2</v>
      </c>
      <c r="H6" s="135">
        <v>45980.568310185183</v>
      </c>
      <c r="I6" s="109" t="str">
        <f>IFERROR(VLOOKUP(D6,DB!A:F,6,0),"")</f>
        <v>SCECO</v>
      </c>
      <c r="J6" s="109" t="str">
        <f>IFERROR(VLOOKUP(D6,DB!A:G,7,0),"")</f>
        <v>Haj Removal</v>
      </c>
      <c r="K6" s="109" t="s">
        <v>39127</v>
      </c>
      <c r="L6" s="109" t="str">
        <f>IFERROR(VLOOKUP(D6,DB!A:I,9,0),"")</f>
        <v>Latis</v>
      </c>
    </row>
    <row r="7" spans="1:13">
      <c r="A7" s="109" t="s">
        <v>39128</v>
      </c>
      <c r="B7" s="109" t="str">
        <f>IFERROR(VLOOKUP(D7,DB!A:K,11,0),"")</f>
        <v>R5</v>
      </c>
      <c r="C7" s="109">
        <v>4</v>
      </c>
      <c r="D7" s="109" t="s">
        <v>35794</v>
      </c>
      <c r="E7" s="109" t="s">
        <v>39024</v>
      </c>
      <c r="F7" s="109" t="s">
        <v>24</v>
      </c>
      <c r="G7" s="111" t="str">
        <f ca="1">IFERROR(NOW()-F7,"")</f>
        <v/>
      </c>
      <c r="H7" s="135">
        <v>45980.591932870368</v>
      </c>
      <c r="I7" s="109" t="str">
        <f>IFERROR(VLOOKUP(D7,DB!A:F,6,0),"")</f>
        <v>SCECO</v>
      </c>
      <c r="J7" s="109" t="str">
        <f>IFERROR(VLOOKUP(D7,DB!A:G,7,0),"")</f>
        <v>Vandalized</v>
      </c>
      <c r="K7" s="109" t="s">
        <v>39129</v>
      </c>
      <c r="L7" s="109" t="str">
        <f>IFERROR(VLOOKUP(D7,DB!A:I,9,0),"")</f>
        <v>Latis</v>
      </c>
    </row>
    <row r="8" spans="1:13">
      <c r="A8" s="109"/>
      <c r="B8" s="109" t="str">
        <f>IFERROR(VLOOKUP(D8,DB!A:K,11,0),"")</f>
        <v/>
      </c>
      <c r="C8" s="109"/>
      <c r="D8" s="109"/>
      <c r="E8" s="109"/>
      <c r="F8" s="109"/>
      <c r="G8" s="111">
        <f ca="1">IFERROR(NOW()-F8,"")</f>
        <v>45980.62190914352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45980.62190914352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45980.62190914352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45980.62190914352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45980.62190914352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45980.62190914352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45980.62190914352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45980.62190914352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45980.62190914352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45980.62190914352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45980.62190914352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45980.62190914352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45980.62190914352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45980.62190914352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45980.62190914352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45980.62190914352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45980.62190914352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45980.62190914352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45980.62190914352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45980.62190914352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45980.62190914352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45980.62190914352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45980.62190914352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45980.62190914352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45980.62190914352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45980.62190914352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45980.62190914352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45980.62190914352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45980.62190914352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45980.62190914352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45980.62190914352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45980.62190914352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45980.62190914352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45980.62190914352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45980.62190914352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45980.62190914352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45980.62190914352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45980.62190914352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45980.62190914352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45980.62190914352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45980.62190914352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45980.62190914352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45980.62190914352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45980.62190914352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45980.62190914352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45980.62190914352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45980.62190914352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45980.62190914352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45980.62190914352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45980.62190914352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45980.62190914352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45980.62190914352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45980.62190914352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45980.62190914352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45980.62190914352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45980.62190914352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45980.62190914352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45980.62190914352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45980.62190914352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45980.62190914352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45980.62190914352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45980.62190914352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45980.62190914352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45980.62190914352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45980.62190914352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45980.62190914352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45980.62190914352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45980.62190914352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45980.62190914352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45980.62190914352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45980.62190914352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45980.62190914352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45980.62190914352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45980.62190914352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45980.62190914352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45980.62190914352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45980.62190914352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45980.62190914352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45980.62190914352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45980.62190914352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45980.62190914352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45980.62190914352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45980.62190914352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45980.62190914352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45980.62190914352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45980.62190914352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45980.62190914352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45980.62190914352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45980.62190914352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45980.62190914352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45980.62190914352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45980.62190914352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45980.62190914352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45980.62190914352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45980.62190914352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45980.62190914352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45980.62190914352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45980.62190914352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45980.62190914352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45980.62190914352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45980.62190914352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45980.62190914352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45980.62190914352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45980.62190914352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45980.62190914352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45980.62190914352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45980.62190914352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45980.62190914352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45980.62190914352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45980.62190914352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45980.62190914352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45980.62190914352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45980.62190914352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45980.62190914352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45980.62190914352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45980.62190914352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45980.62190914352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45980.62190914352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45980.62190914352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45980.62190914352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45980.62190914352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45980.62190914352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45980.62190914352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45980.62190914352</v>
      </c>
      <c r="H131" s="109"/>
      <c r="I131" s="109" t="str">
        <f>IFERROR(VLOOKUP(D131,DB!A:F,6,0),"")</f>
        <v/>
      </c>
      <c r="J131" s="109" t="str">
        <f>IFERROR(VLOOKUP(D131,DB!A:G,7,0),"")</f>
        <v/>
      </c>
      <c r="K131" s="109"/>
      <c r="L131" s="109" t="str">
        <f>IFERROR(VLOOKUP(D131,DB!A:I,9,0),"")</f>
        <v/>
      </c>
    </row>
    <row r="132" spans="1:12">
      <c r="A132" s="138"/>
      <c r="B132" s="138" t="str">
        <f>IFERROR(VLOOKUP(D132,DB!A:K,11,0),"")</f>
        <v/>
      </c>
      <c r="C132" s="138"/>
      <c r="D132" s="138"/>
      <c r="E132" s="138"/>
      <c r="F132" s="139"/>
      <c r="G132" s="111">
        <f ca="1">IFERROR(NOW()-F132,"")</f>
        <v>45980.62190914352</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45980.62190914352</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45980.62190914352</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45980.62190914352</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45980.62190914352</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45980.62190914352</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45980.62190914352</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45980.62190914352</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45980.62190914352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45980.62190914352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45980.62190914352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45980.62190914352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45980.62190914352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45980.62190914352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45980.62190914352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45980.62190914352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45980.62190914352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45980.62190914352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45980.62190914352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45980.62190914352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45980.62190914352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45980.62190914352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45980.62190914352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45980.62190914352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45980.62190914352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45980.62190914352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45980.62190914352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45980.62190914352</v>
      </c>
      <c r="H159" s="139"/>
      <c r="I159" s="138" t="str">
        <f>IFERROR(VLOOKUP(D159,DB!A:F,6,0),"")</f>
        <v/>
      </c>
      <c r="J159" s="138" t="str">
        <f>IFERROR(VLOOKUP(D159,DB!A:G,7,0),"")</f>
        <v/>
      </c>
      <c r="K159" s="138"/>
      <c r="L159" s="138" t="str">
        <f>IFERROR(VLOOKUP(D159,DB!A:I,9,0),"")</f>
        <v/>
      </c>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sheetData>
  <dataValidations count="2">
    <dataValidation allowBlank="1" showInputMessage="1" showErrorMessage="1" sqref="E1" xr:uid="{920C6338-E771-4DAE-8C89-92A9093EA4DE}"/>
    <dataValidation type="list" allowBlank="1" showInputMessage="1" showErrorMessage="1" sqref="E2:E1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45980.62190914352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45980.62190914352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45980.62190914352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45980.62190914352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45980.62190914352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45980.62190914352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45980.62190914352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45980.62190914352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45980.62190914352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45980.62190914352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45980.62190914352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45980.62190914352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45980.62190914352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45980.62190914352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45980.62190914352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45980.62190914352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45980.62190914352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45980.62190914352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45980.62190914352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45980.62190914352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45980.62190914352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45980.62190914352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45980.62190914352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45980.62190914352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45980.62190914352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45980.62190914352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ref="G28:G61" ca="1" si="1">IFERROR(NOW()-F28,"-")</f>
        <v>45980.62190914352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45980.62190914352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45980.62190914352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45980.62190914352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45980.62190914352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45980.62190914352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45980.62190914352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45980.62190914352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45980.62190914352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45980.62190914352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45980.62190914352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45980.62190914352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45980.62190914352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45980.62190914352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45980.62190914352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45980.62190914352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45980.62190914352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45980.62190914352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45980.62190914352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45980.62190914352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45980.62190914352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45980.62190914352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45980.62190914352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45980.62190914352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45980.62190914352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45980.62190914352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45980.62190914352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45980.62190914352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45980.62190914352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45980.62190914352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45980.62190914352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45980.62190914352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45980.62190914352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45980.62190914352</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2025-11-19T11:56:57Z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