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18" documentId="120_S{2AC9BD13-BADA-5192-A53E-5A8FF88502F6}" xr6:coauthVersionLast="47" xr6:coauthVersionMax="47" xr10:uidLastSave="{2110FB5D-E13E-4F44-AB03-183A948341E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G3" i="4"/>
  <c r="G4" i="4"/>
  <c r="G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<sst xmlns="http://schemas.openxmlformats.org/spreadsheetml/2006/main" count="180279" uniqueCount="39121">
  <si>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</si>
  <si>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</si>
  <si>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</si>
  <si>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</si>
  <si>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</si>
  <si>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</si>
  <si>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</si>
  <si>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</si>
  <si>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</si>
  <si>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</si>
  <si>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</si>
  <si>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</si>
  <si>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</si>
  <si>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</si>
  <si>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</si>
  <si>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</si>
  <si>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</si>
  <si>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</si>
  <si>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</si>
  <si>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</si>
  <si>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</si>
  <si>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</si>
  <si>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</si>
  <si>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</si>
  <si>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</si>
  <si>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</si>
  <si>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</si>
  <si>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</si>
  <si>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</si>
  <si>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</si>
  <si>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</si>
  <si>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</si>
  <si>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</si>
  <si>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</si>
  <si>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</si>
  <si>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</si>
  <si>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</si>
  <si>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</si>
  <si>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</si>
  <si>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</si>
  <si>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</si>
  <si>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</si>
  <si>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</si>
  <si>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</si>
  <si>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</si>
  <si>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</si>
  <si>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</si>
  <si>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</si>
  <si>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</si>
  <si>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</si>
  <si>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</si>
  <si>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</si>
  <si>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</si>
  <si>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</si>
  <si>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</si>
  <si>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</si>
  <si>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</si>
  <si>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</si>
  <si>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</si>
  <si>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</si>
  <si>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</si>
  <si>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</si>
  <si>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</si>
  <si>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</si>
  <si>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</si>
  <si>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</si>
  <si>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</si>
  <si>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</si>
  <si>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</si>
  <si>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</si>
  <si>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</si>
  <si>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</si>
  <si>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</si>
  <si>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</si>
  <si>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</si>
  <si>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</si>
  <si>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</si>
  <si>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</si>
  <si>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</si>
  <si>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</si>
  <si>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</si>
  <si>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</si>
  <si>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</si>
  <si>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</si>
  <si>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</si>
  <si>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</si>
  <si>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</si>
  <si>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</si>
  <si>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</si>
  <si>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</si>
  <si>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</si>
  <si>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</si>
  <si>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</si>
  <si>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</si>
  <si>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</si>
  <si>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</si>
  <si>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</si>
  <si>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</si>
  <si>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</si>
  <si>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</si>
  <si>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</si>
  <si>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</si>
  <si>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</si>
  <si>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</si>
  <si>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</si>
  <si>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</si>
  <si>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</si>
  <si>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</si>
  <si>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</si>
  <si>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</si>
  <si>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</si>
  <si>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</si>
  <si>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</si>
  <si>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</si>
  <si>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</si>
  <si>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</si>
  <si>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</si>
  <si>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</si>
  <si>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</si>
  <si>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</si>
  <si>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</si>
  <si>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</si>
  <si>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</si>
  <si>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</si>
  <si>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</si>
  <si>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</si>
  <si>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</si>
  <si>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</si>
  <si>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</si>
  <si>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</si>
  <si>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</si>
  <si>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</si>
  <si>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</si>
  <si>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</si>
  <si>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</si>
  <si>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</si>
  <si>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</si>
  <si>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</si>
  <si>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</si>
  <si>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</si>
  <si>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</si>
  <si>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</si>
  <si>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</si>
  <si>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</si>
  <si>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</si>
  <si>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</si>
  <si>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</si>
  <si>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</si>
  <si>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</si>
  <si>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</si>
  <si>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</si>
  <si>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</si>
  <si>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</si>
  <si>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</si>
  <si>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</si>
  <si>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</si>
  <si>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</si>
  <si>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</si>
  <si>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</si>
  <si>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</si>
  <si>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</si>
  <si>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</si>
  <si>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</si>
  <si>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</si>
  <si>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</si>
  <si>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</si>
  <si>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</si>
  <si>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</si>
  <si>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</si>
  <si>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</si>
  <si>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</si>
  <si>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</si>
  <si>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</si>
  <si>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</si>
  <si>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</si>
  <si>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</si>
  <si>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</si>
  <si>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</si>
  <si>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</si>
  <si>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</si>
  <si>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</si>
  <si>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</si>
  <si>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</si>
  <si>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</si>
  <si>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</si>
  <si>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</si>
  <si>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</si>
  <si>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</si>
  <si>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</si>
  <si>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</si>
  <si>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</si>
  <si>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</si>
  <si>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</si>
  <si>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</si>
  <si>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</si>
  <si>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</si>
  <si>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</si>
  <si>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</si>
  <si>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</si>
  <si>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</si>
  <si>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</si>
  <si>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</si>
  <si>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</si>
  <si>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</si>
  <si>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</si>
  <si>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</si>
  <si>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</si>
  <si>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</si>
  <si>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</si>
  <si>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</si>
  <si>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</si>
  <si>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</si>
  <si>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</si>
  <si>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</si>
  <si>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</si>
  <si>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</si>
  <si>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</si>
  <si>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</si>
  <si>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</si>
  <si>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</si>
  <si>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</si>
  <si>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</si>
  <si>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</si>
  <si>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</si>
  <si>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</si>
  <si>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</si>
  <si>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</si>
  <si>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</si>
  <si>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</si>
  <si>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</si>
  <si>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</si>
  <si>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</si>
  <si>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</si>
  <si>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</si>
  <si>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</si>
  <si>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</si>
  <si>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</si>
  <si>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</si>
  <si>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</si>
  <si>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</si>
  <si>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</si>
  <si>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</si>
  <si>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</si>
  <si>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</si>
  <si>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</si>
  <si>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</si>
  <si>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</si>
  <si>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</si>
  <si>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</si>
  <si>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</si>
  <si>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</si>
  <si>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</si>
  <si>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</si>
  <si>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</si>
  <si>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</si>
  <si>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</si>
  <si>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</si>
  <si>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</si>
  <si>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</si>
  <si>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</si>
  <si>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</si>
  <si>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</si>
  <si>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</si>
  <si>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</si>
  <si>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</si>
  <si>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</si>
  <si>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</si>
  <si>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</si>
  <si>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</si>
  <si>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</si>
  <si>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</si>
  <si>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</si>
  <si>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</si>
  <si>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</si>
  <si>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</si>
  <si>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</si>
  <si>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</si>
  <si>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</si>
  <si>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</si>
  <si>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</si>
  <si>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</si>
  <si>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</si>
  <si>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</si>
  <si>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</si>
  <si>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</si>
  <si>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</si>
  <si>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</si>
  <si>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</si>
  <si>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</si>
  <si>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</si>
  <si>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</si>
  <si>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</si>
  <si>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</si>
  <si>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</si>
  <si>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</si>
  <si>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</si>
  <si>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</si>
  <si>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</si>
  <si>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</si>
  <si>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</si>
  <si>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</si>
  <si>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</si>
  <si>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</si>
  <si>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</si>
  <si>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</si>
  <si>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</si>
  <si>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</si>
  <si>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</si>
  <si>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</si>
  <si>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</si>
  <si>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</si>
  <si>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</si>
  <si>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</si>
  <si>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</si>
  <si>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</si>
  <si>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</si>
  <si>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</si>
  <si>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</si>
  <si>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</si>
  <si>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</si>
  <si>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</si>
  <si>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</si>
  <si>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</si>
  <si>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</si>
  <si>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</si>
  <si>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</si>
  <si>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</si>
  <si>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</si>
  <si>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</si>
  <si>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</si>
  <si>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</si>
  <si>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</si>
  <si>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</si>
  <si>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</si>
  <si>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</si>
  <si>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</si>
  <si>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</si>
  <si>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</si>
  <si>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</si>
  <si>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</si>
  <si>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</si>
  <si>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</si>
  <si>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</si>
  <si>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</si>
  <si>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</si>
  <si>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</si>
  <si>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</si>
  <si>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</si>
  <si>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</si>
  <si>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</si>
  <si>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</si>
  <si>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</si>
  <si>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</si>
  <si>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</si>
  <si>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</si>
  <si>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</si>
  <si>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</si>
  <si>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</si>
  <si>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</si>
  <si>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</si>
  <si>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</si>
  <si>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</si>
  <si>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</si>
  <si>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</si>
  <si>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</si>
  <si>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</si>
  <si>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</si>
  <si>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</si>
  <si>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</si>
  <si>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</si>
  <si>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</si>
  <si>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</si>
  <si>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</si>
  <si>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</si>
  <si>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</si>
  <si>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</si>
  <si>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</si>
  <si>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</si>
  <si>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</si>
  <si>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</si>
  <si>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</si>
  <si>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</si>
  <si>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</si>
  <si>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</si>
  <si>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</si>
  <si>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</si>
  <si>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</si>
  <si>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</si>
  <si>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</si>
  <si>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</si>
  <si>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</si>
  <si>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</si>
  <si>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</si>
  <si>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</si>
  <si>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</si>
  <si>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</si>
  <si>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</si>
  <si>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</si>
  <si>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</si>
  <si>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</si>
  <si>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</si>
  <si>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</si>
  <si>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</si>
  <si>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</si>
  <si>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</si>
  <si>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</si>
  <si>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</si>
  <si>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</si>
  <si>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</si>
  <si>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</si>
  <si>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</si>
  <si>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</si>
  <si>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</si>
  <si>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</si>
  <si>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</si>
  <si>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</si>
  <si>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</si>
  <si>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</si>
  <si>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</si>
  <si>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</si>
  <si>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</si>
  <si>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</si>
  <si>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</si>
  <si>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</si>
  <si>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</si>
  <si>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</si>
  <si>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</si>
  <si>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</si>
  <si>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</si>
  <si>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</si>
  <si>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</si>
  <si>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</si>
  <si>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</si>
  <si>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</si>
  <si>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</si>
  <si>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</si>
  <si>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</si>
  <si>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</si>
  <si>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</si>
  <si>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</si>
  <si>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</si>
  <si>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</si>
  <si>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</si>
  <si>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</si>
  <si>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</si>
  <si>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</si>
  <si>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</si>
  <si>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</si>
  <si>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</si>
  <si>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</si>
  <si>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</si>
  <si>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</si>
  <si>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</si>
  <si>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</si>
  <si>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</si>
  <si>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</si>
  <si>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</si>
  <si>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</si>
  <si>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</si>
  <si>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</si>
  <si>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</si>
  <si>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</si>
  <si>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</si>
  <si>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</si>
  <si>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</si>
  <si>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</si>
  <si>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</si>
  <si>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</si>
  <si>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</si>
  <si>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</si>
  <si>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</si>
  <si>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</si>
  <si>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</si>
  <si>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</si>
  <si>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</si>
  <si>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</si>
  <si>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</si>
  <si>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</si>
  <si>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</si>
  <si>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</si>
  <si>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</si>
  <si>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</si>
  <si>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</si>
  <si>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</si>
  <si>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</si>
  <si>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</si>
  <si>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</si>
  <si>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</si>
  <si>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</si>
  <si>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</si>
  <si>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</si>
  <si>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</si>
  <si>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</si>
  <si>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</si>
  <si>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</si>
  <si>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</si>
  <si>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</si>
  <si>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</si>
  <si>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</si>
  <si>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</si>
  <si>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</si>
  <si>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</si>
  <si>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</si>
  <si>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</si>
  <si>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</si>
  <si>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</si>
  <si>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</si>
  <si>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</si>
  <si>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</si>
  <si>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</si>
  <si>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</si>
  <si>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</si>
  <si>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</si>
  <si>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</si>
  <si>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</si>
  <si>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</si>
  <si>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</si>
  <si>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</si>
  <si>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</si>
  <si>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</si>
  <si>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</si>
  <si>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</si>
  <si>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</si>
  <si>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</si>
  <si>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</si>
  <si>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</si>
  <si>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</si>
  <si>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</si>
  <si>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</si>
  <si>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</si>
  <si>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</si>
  <si>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</si>
  <si>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</si>
  <si>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</si>
  <si>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</si>
  <si>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</si>
  <si>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</si>
  <si>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</si>
  <si>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</si>
  <si>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</si>
  <si>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</si>
  <si>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</si>
  <si>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</si>
  <si>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</si>
  <si>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</si>
  <si>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</si>
  <si>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</si>
  <si>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</si>
  <si>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</si>
  <si>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</si>
  <si>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</si>
  <si>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</si>
  <si>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</si>
  <si>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</si>
  <si>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</si>
  <si>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</si>
  <si>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</si>
  <si>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</si>
  <si>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</si>
  <si>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</si>
  <si>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</si>
  <si>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</si>
  <si>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</si>
  <si>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</si>
  <si>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</si>
  <si>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</si>
  <si>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</si>
  <si>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</si>
  <si>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</si>
  <si>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</si>
  <si>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</si>
  <si>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</si>
  <si>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</si>
  <si>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</si>
  <si>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</si>
  <si>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</si>
  <si>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</si>
  <si>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</si>
  <si>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</si>
  <si>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</si>
  <si>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</si>
  <si>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</si>
  <si>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</si>
  <si>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</si>
  <si>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</si>
  <si>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</si>
  <si>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</si>
  <si>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</si>
  <si>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</si>
  <si>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</si>
  <si>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</si>
  <si>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</si>
  <si>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</si>
  <si>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</si>
  <si>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</si>
  <si>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</si>
  <si>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</si>
  <si>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</si>
  <si>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</si>
  <si>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</si>
  <si>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</si>
  <si>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</si>
  <si>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</si>
  <si>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</si>
  <si>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</si>
  <si>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</si>
  <si>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</si>
  <si>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</si>
  <si>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</si>
  <si>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</si>
  <si>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</si>
  <si>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</si>
  <si>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</si>
  <si>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</si>
  <si>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</si>
  <si>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</si>
  <si>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</si>
  <si>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</si>
  <si>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</si>
  <si>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</si>
  <si>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</si>
  <si>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</si>
  <si>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</si>
  <si>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</si>
  <si>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</si>
  <si>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</si>
  <si>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</si>
  <si>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</si>
  <si>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</si>
  <si>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</si>
  <si>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</si>
  <si>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</si>
  <si>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</si>
  <si>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</si>
  <si>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</si>
  <si>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</si>
  <si>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</si>
  <si>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</si>
  <si>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</si>
  <si>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</si>
  <si>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</si>
  <si>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</si>
  <si>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</si>
  <si>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</si>
  <si>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</si>
  <si>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</si>
  <si>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</si>
  <si>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</si>
  <si>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</si>
  <si>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</si>
  <si>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</si>
  <si>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</si>
  <si>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</si>
  <si>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</si>
  <si>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</si>
  <si>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</si>
  <si>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</si>
  <si>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</si>
  <si>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</si>
  <si>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</si>
  <si>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</si>
  <si>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</si>
  <si>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</si>
  <si>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</si>
  <si>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</si>
  <si>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</si>
  <si>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</si>
  <si>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</si>
  <si>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</si>
  <si>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</si>
  <si>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</si>
  <si>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</si>
  <si>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</si>
  <si>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</si>
  <si>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</si>
  <si>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</si>
  <si>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</si>
  <si>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</si>
  <si>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</si>
  <si>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</si>
  <si>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</si>
  <si>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</si>
  <si>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</si>
  <si>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</si>
  <si>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</si>
  <si>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</si>
  <si>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</si>
  <si>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</si>
  <si>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</si>
  <si>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</si>
  <si>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</si>
  <si>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</si>
  <si>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</si>
  <si>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</si>
  <si>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</si>
  <si>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</si>
  <si>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</si>
  <si>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</si>
  <si>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</si>
  <si>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</si>
  <si>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</si>
  <si>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</si>
  <si>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</si>
  <si>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</si>
  <si>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</si>
  <si>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</si>
  <si>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</si>
  <si>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</si>
  <si>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</si>
  <si>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</si>
  <si>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</si>
  <si>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</si>
  <si>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</si>
  <si>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</si>
  <si>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</si>
  <si>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</si>
  <si>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</si>
  <si>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</si>
  <si>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</si>
  <si>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</si>
  <si>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</si>
  <si>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</si>
  <si>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</si>
  <si>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</si>
  <si>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</si>
  <si>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</si>
  <si>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</si>
  <si>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</si>
  <si>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</si>
  <si>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</si>
  <si>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</si>
  <si>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</si>
  <si>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</si>
  <si>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</si>
  <si>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</si>
  <si>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</si>
  <si>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</si>
  <si>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</si>
  <si>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</si>
  <si>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</si>
  <si>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</si>
  <si>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</si>
  <si>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</si>
  <si>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</si>
  <si>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</si>
  <si>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</si>
  <si>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</si>
  <si>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</si>
  <si>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</si>
  <si>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</si>
  <si>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</si>
  <si>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</si>
  <si>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</si>
  <si>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</si>
  <si>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</si>
  <si>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</si>
  <si>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</si>
  <si>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</si>
  <si>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</si>
  <si>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</si>
  <si>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</si>
  <si>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</si>
  <si>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</si>
  <si>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</si>
  <si>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</si>
  <si>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</si>
  <si>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</si>
  <si>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</si>
  <si>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</si>
  <si>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</si>
  <si>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</si>
  <si>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</si>
  <si>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</si>
  <si>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</si>
  <si>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</si>
  <si>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</si>
  <si>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</si>
  <si>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</si>
  <si>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</si>
  <si>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</si>
  <si>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</si>
  <si>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</si>
  <si>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</si>
  <si>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</si>
  <si>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</si>
  <si>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</si>
  <si>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</si>
  <si>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</si>
  <si>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</si>
  <si>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</si>
  <si>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</si>
  <si>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</si>
  <si>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</si>
  <si>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</si>
  <si>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</si>
  <si>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</si>
  <si>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</si>
  <si>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</si>
  <si>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</si>
  <si>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</si>
  <si>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</si>
  <si>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</si>
  <si>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</si>
  <si>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</si>
  <si>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</si>
  <si>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</si>
  <si>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</si>
  <si>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</si>
  <si>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</si>
  <si>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</si>
  <si>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</si>
  <si>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</si>
  <si>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</si>
  <si>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</si>
  <si>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</si>
  <si>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</si>
  <si>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</si>
  <si>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</si>
  <si>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</si>
  <si>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</si>
  <si>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</si>
  <si>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</si>
  <si>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</si>
  <si>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</si>
  <si>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</si>
  <si>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</si>
  <si>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</si>
  <si>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</si>
  <si>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</si>
  <si>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</si>
  <si>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</si>
  <si>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</si>
  <si>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</si>
  <si>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</si>
  <si>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</si>
  <si>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</si>
  <si>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</si>
  <si>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</si>
  <si>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</si>
  <si>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</si>
  <si>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</si>
  <si>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</si>
  <si>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</si>
  <si>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</si>
  <si>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</si>
  <si>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</si>
  <si>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</si>
  <si>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</si>
  <si>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</si>
  <si>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</si>
  <si>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</si>
  <si>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</si>
  <si>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</si>
  <si>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</si>
  <si>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</si>
  <si>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</si>
  <si>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</si>
  <si>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</si>
  <si>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</si>
  <si>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</si>
  <si>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</si>
  <si>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</si>
  <si>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</si>
  <si>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</si>
  <si>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</si>
  <si>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</si>
  <si>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</si>
  <si>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</si>
  <si>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</si>
  <si>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</si>
  <si>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</si>
  <si>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</si>
  <si>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</si>
  <si>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</si>
  <si>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</si>
  <si>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</si>
  <si>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</si>
  <si>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</si>
  <si>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</si>
  <si>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</si>
  <si>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</si>
  <si>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</si>
  <si>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</si>
  <si>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</si>
  <si>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</si>
  <si>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</si>
  <si>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</si>
  <si>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</si>
  <si>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</si>
  <si>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</si>
  <si>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</si>
  <si>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</si>
  <si>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</si>
  <si>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</si>
  <si>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</si>
  <si>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</si>
  <si>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</si>
  <si>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</si>
  <si>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</si>
  <si>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</si>
  <si>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</si>
  <si>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</si>
  <si>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</si>
  <si>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</si>
  <si>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</si>
  <si>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</si>
  <si>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</si>
  <si>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</si>
  <si>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</si>
  <si>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</si>
  <si>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</si>
  <si>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</si>
  <si>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</si>
  <si>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</si>
  <si>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</si>
  <si>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</si>
  <si>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</si>
  <si>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</si>
  <si>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</si>
  <si>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</si>
  <si>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</si>
  <si>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</si>
  <si>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</si>
  <si>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</si>
  <si>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</si>
  <si>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</si>
  <si>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</si>
  <si>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</si>
  <si>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</si>
  <si>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</si>
  <si>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</si>
  <si>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</si>
  <si>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</si>
  <si>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</si>
  <si>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</si>
  <si>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</si>
  <si>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</si>
  <si>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</si>
  <si>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</si>
  <si>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</si>
  <si>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</si>
  <si>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</si>
  <si>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</si>
  <si>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</si>
  <si>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</si>
  <si>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</si>
  <si>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</si>
  <si>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</si>
  <si>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</si>
  <si>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</si>
  <si>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</si>
  <si>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</si>
  <si>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</si>
  <si>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</si>
  <si>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</si>
  <si>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</si>
  <si>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</si>
  <si>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</si>
  <si>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</si>
  <si>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</si>
  <si>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</si>
  <si>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</si>
  <si>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</si>
  <si>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</si>
  <si>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</si>
  <si>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</si>
  <si>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</si>
  <si>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</si>
  <si>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</si>
  <si>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</si>
  <si>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</si>
  <si>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</si>
  <si>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</si>
  <si>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</si>
  <si>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</si>
  <si>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</si>
  <si>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</si>
  <si>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</si>
  <si>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</si>
  <si>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</si>
  <si>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</si>
  <si>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</si>
  <si>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</si>
  <si>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</si>
  <si>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</si>
  <si>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</si>
  <si>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</si>
  <si>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</si>
  <si>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</si>
  <si>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</si>
  <si>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</si>
  <si>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</si>
  <si>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</si>
  <si>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</si>
  <si>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</si>
  <si>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</si>
  <si>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</si>
  <si>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</si>
  <si>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</si>
  <si>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</si>
  <si>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</si>
  <si>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</si>
  <si>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</si>
  <si>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</si>
  <si>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</si>
  <si>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</si>
  <si>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</si>
  <si>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</si>
  <si>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</si>
  <si>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</si>
  <si>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</si>
  <si>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</si>
  <si>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</si>
  <si>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</si>
  <si>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</si>
  <si>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</si>
  <si>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</si>
  <si>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</si>
  <si>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</si>
  <si>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</si>
  <si>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</si>
  <si>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</si>
  <si>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</si>
  <si>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</si>
  <si>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</si>
  <si>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</si>
  <si>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</si>
  <si>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</si>
  <si>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</si>
  <si>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</si>
  <si>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</si>
  <si>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</si>
  <si>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</si>
  <si>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</si>
  <si>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</si>
  <si>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</si>
  <si>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</si>
  <si>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</si>
  <si>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</si>
  <si>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</si>
  <si>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</si>
  <si>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</si>
  <si>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</si>
  <si>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</si>
  <si>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</si>
  <si>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</si>
  <si>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</si>
  <si>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</si>
  <si>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</si>
  <si>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</si>
  <si>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</si>
  <si>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</si>
  <si>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</si>
  <si>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</si>
  <si>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</si>
  <si>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</si>
  <si>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</si>
  <si>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</si>
  <si>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</si>
  <si>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</si>
  <si>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</si>
  <si>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</si>
  <si>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</si>
  <si>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</si>
  <si>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</si>
  <si>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</si>
  <si>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</si>
  <si>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</si>
  <si>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</si>
  <si>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</si>
  <si>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</si>
  <si>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</si>
  <si>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</si>
  <si>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</si>
  <si>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</si>
  <si>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</si>
  <si>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</si>
  <si>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</si>
  <si>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</si>
  <si>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</si>
  <si>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</si>
  <si>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</si>
  <si>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</si>
  <si>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</si>
  <si>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</si>
  <si>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</si>
  <si>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</si>
  <si>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</si>
  <si>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</si>
  <si>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</si>
  <si>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</si>
  <si>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</si>
  <si>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</si>
  <si>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</si>
  <si>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</si>
  <si>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</si>
  <si>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</si>
  <si>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</si>
  <si>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</si>
  <si>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</si>
  <si>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</si>
  <si>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</si>
  <si>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</si>
  <si>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</si>
  <si>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</si>
  <si>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</si>
  <si>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</si>
  <si>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</si>
  <si>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</si>
  <si>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</si>
  <si>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</si>
  <si>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</si>
  <si>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</si>
  <si>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</si>
  <si>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</si>
  <si>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</si>
  <si>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</si>
  <si>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</si>
  <si>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</si>
  <si>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</si>
  <si>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</si>
  <si>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</si>
  <si>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</si>
  <si>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</si>
  <si>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</si>
  <si>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</si>
  <si>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</si>
  <si>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</si>
  <si>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</si>
  <si>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</si>
  <si>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</si>
  <si>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</si>
  <si>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</si>
  <si>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</si>
  <si>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</si>
  <si>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</si>
  <si>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</si>
  <si>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</si>
  <si>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</si>
  <si>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</si>
  <si>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</si>
  <si>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</si>
  <si>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</si>
  <si>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</si>
  <si>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</si>
  <si>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</si>
  <si>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</si>
  <si>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</si>
  <si>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</si>
  <si>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</si>
  <si>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</si>
  <si>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</si>
  <si>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</si>
  <si>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</si>
  <si>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</si>
  <si>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</si>
  <si>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</si>
  <si>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</si>
  <si>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</si>
  <si>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</si>
  <si>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</si>
  <si>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</si>
  <si>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</si>
  <si>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</si>
  <si>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</si>
  <si>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</si>
  <si>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</si>
  <si>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</si>
  <si>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</si>
  <si>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</si>
  <si>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</si>
  <si>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</si>
  <si>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</si>
  <si>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</si>
  <si>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</si>
  <si>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</si>
  <si>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</si>
  <si>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</si>
  <si>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</si>
  <si>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</si>
  <si>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</si>
  <si>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</si>
  <si>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</si>
  <si>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</si>
  <si>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</si>
  <si>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</si>
  <si>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</si>
  <si>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</si>
  <si>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</si>
  <si>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</si>
  <si>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</si>
  <si>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</si>
  <si>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</si>
  <si>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</si>
  <si>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</si>
  <si>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</si>
  <si>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</si>
  <si>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</si>
  <si>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</si>
  <si>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</si>
  <si>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</si>
  <si>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</si>
  <si>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</si>
  <si>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</si>
  <si>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</si>
  <si>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</si>
  <si>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</si>
  <si>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</si>
  <si>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</si>
  <si>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</si>
  <si>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</si>
  <si>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</si>
  <si>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</si>
  <si>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</si>
  <si>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</si>
  <si>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</si>
  <si>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</si>
  <si>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</si>
  <si>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</si>
  <si>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</si>
  <si>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</si>
  <si>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</si>
  <si>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</si>
  <si>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</si>
  <si>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</si>
  <si>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</si>
  <si>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</si>
  <si>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</si>
  <si>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</si>
  <si>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</si>
  <si>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</si>
  <si>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</si>
  <si>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</si>
  <si>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</si>
  <si>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</si>
  <si>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</si>
  <si>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</si>
  <si>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</si>
  <si>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</si>
  <si>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</si>
  <si>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</si>
  <si>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</si>
  <si>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</si>
  <si>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</si>
  <si>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</si>
  <si>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</si>
  <si>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</si>
  <si>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</si>
  <si>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</si>
  <si>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</si>
  <si>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</si>
  <si>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</si>
  <si>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</si>
  <si>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</si>
  <si>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</si>
  <si>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</si>
  <si>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</si>
  <si>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</si>
  <si>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</si>
  <si>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</si>
  <si>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</si>
  <si>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</si>
  <si>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</si>
  <si>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</si>
  <si>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</si>
  <si>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</si>
  <si>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</si>
  <si>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</si>
  <si>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</si>
  <si>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</si>
  <si>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</si>
  <si>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</si>
  <si>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</si>
  <si>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</si>
  <si>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</si>
  <si>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</si>
  <si>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</si>
  <si>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</si>
  <si>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</si>
  <si>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</si>
  <si>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</si>
  <si>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</si>
  <si>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</si>
  <si>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</si>
  <si>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</si>
  <si>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</si>
  <si>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</si>
  <si>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</si>
  <si>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</si>
  <si>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</si>
  <si>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</si>
  <si>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</si>
  <si>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</si>
  <si>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</si>
  <si>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</si>
  <si>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</si>
  <si>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</si>
  <si>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</si>
  <si>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</si>
  <si>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</si>
  <si>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</si>
  <si>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</si>
  <si>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</si>
  <si>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</si>
  <si>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</si>
  <si>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</si>
  <si>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</si>
  <si>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</si>
  <si>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</si>
  <si>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</si>
  <si>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</si>
  <si>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</si>
  <si>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</si>
  <si>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</si>
  <si>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</si>
  <si>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</si>
  <si>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</si>
  <si>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</si>
  <si>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</si>
  <si>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</si>
  <si>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</si>
  <si>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</si>
  <si>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</si>
  <si>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</si>
  <si>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</si>
  <si>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</si>
  <si>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</si>
  <si>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</si>
  <si>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</si>
  <si>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</si>
  <si>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</si>
  <si>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</si>
  <si>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</si>
  <si>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</si>
  <si>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</si>
  <si>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</si>
  <si>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</si>
  <si>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</si>
  <si>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</si>
  <si>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</si>
  <si>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</si>
  <si>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</si>
  <si>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</si>
  <si>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</si>
  <si>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</si>
  <si>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</si>
  <si>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</si>
  <si>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</si>
  <si>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</si>
  <si>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</si>
  <si>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</si>
  <si>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</si>
  <si>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</si>
  <si>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</si>
  <si>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</si>
  <si>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</si>
  <si>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</si>
  <si>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</si>
  <si>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</si>
  <si>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</si>
  <si>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</si>
  <si>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</si>
  <si>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</si>
  <si>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</si>
  <si>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</si>
  <si>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</si>
  <si>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</si>
  <si>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</si>
  <si>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</si>
  <si>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</si>
  <si>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</si>
  <si>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</si>
  <si>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</si>
  <si>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</si>
  <si>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</si>
  <si>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</si>
  <si>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</si>
  <si>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</si>
  <si>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</si>
  <si>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</si>
  <si>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</si>
  <si>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</si>
  <si>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</si>
  <si>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</si>
  <si>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</si>
  <si>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</si>
  <si>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</si>
  <si>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</si>
  <si>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</si>
  <si>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</si>
  <si>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</si>
  <si>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</si>
  <si>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</si>
  <si>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</si>
  <si>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</si>
  <si>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</si>
  <si>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</si>
  <si>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</si>
  <si>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</si>
  <si>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</si>
  <si>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</si>
  <si>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</si>
  <si>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</si>
  <si>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</si>
  <si>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</si>
  <si>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</si>
  <si>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</si>
  <si>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</si>
  <si>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</si>
  <si>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</si>
  <si>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</si>
  <si>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</si>
  <si>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</si>
  <si>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</si>
  <si>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</si>
  <si>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</si>
  <si>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</si>
  <si>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</si>
  <si>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</si>
  <si>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</si>
  <si>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</si>
  <si>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</si>
  <si>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</si>
  <si>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</si>
  <si>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</si>
  <si>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</si>
  <si>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</si>
  <si>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</si>
  <si>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</si>
  <si>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</si>
  <si>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</si>
  <si>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</si>
  <si>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</si>
  <si>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</si>
  <si>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</si>
  <si>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</si>
  <si>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</si>
  <si>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</si>
  <si>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</si>
  <si>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</si>
  <si>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</si>
  <si>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</si>
  <si>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</si>
  <si>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</si>
  <si>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</si>
  <si>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</si>
  <si>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</si>
  <si>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</si>
  <si>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</si>
  <si>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</si>
  <si>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</si>
  <si>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</si>
  <si>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</si>
  <si>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</si>
  <si>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</si>
  <si>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</si>
  <si>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</si>
  <si>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</si>
  <si>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</si>
  <si>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</si>
  <si>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</si>
  <si>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</si>
  <si>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</si>
  <si>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</si>
  <si>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</si>
  <si>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</si>
  <si>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</si>
  <si>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</si>
  <si>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</si>
  <si>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</si>
  <si>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</si>
  <si>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</si>
  <si>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</si>
  <si>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</si>
  <si>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</si>
  <si>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</si>
  <si>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</si>
  <si>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</si>
  <si>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</si>
  <si>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</si>
  <si>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</si>
  <si>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</si>
  <si>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</si>
  <si>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</si>
  <si>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</si>
  <si>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</si>
  <si>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</si>
  <si>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</si>
  <si>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</si>
  <si>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</si>
  <si>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</si>
  <si>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</si>
  <si>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</si>
  <si>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</si>
  <si>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</si>
  <si>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</si>
  <si>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</si>
  <si>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</si>
  <si>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</si>
  <si>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</si>
  <si>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</si>
  <si>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</si>
  <si>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</si>
  <si>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</si>
  <si>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</si>
  <si>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</si>
  <si>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</si>
  <si>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</si>
  <si>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</si>
  <si>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</si>
  <si>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</si>
  <si>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</si>
  <si>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</si>
  <si>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</si>
  <si>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</si>
  <si>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</si>
  <si>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</si>
  <si>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</si>
  <si>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</si>
  <si>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</si>
  <si>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</si>
  <si>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</si>
  <si>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</si>
  <si>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</si>
  <si>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</si>
  <si>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</si>
  <si>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</si>
  <si>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</si>
  <si>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</si>
  <si>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</si>
  <si>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</si>
  <si>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</si>
  <si>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</si>
  <si>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</si>
  <si>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</si>
  <si>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</si>
  <si>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</si>
  <si>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</si>
  <si>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</si>
  <si>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</si>
  <si>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</si>
  <si>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</si>
  <si>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</si>
  <si>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</si>
  <si>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</si>
  <si>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</si>
  <si>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</si>
  <si>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</si>
  <si>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</si>
  <si>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</si>
  <si>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</si>
  <si>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</si>
  <si>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</si>
  <si>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</si>
  <si>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</si>
  <si>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</si>
  <si>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</si>
  <si>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</si>
  <si>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</si>
  <si>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</si>
  <si>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</si>
  <si>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</si>
  <si>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</si>
  <si>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</si>
  <si>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</si>
  <si>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</si>
  <si>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</si>
  <si>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</si>
  <si>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</si>
  <si>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</si>
  <si>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</si>
  <si>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</si>
  <si>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</si>
  <si>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</si>
  <si>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</si>
  <si>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</si>
  <si>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</si>
  <si>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</si>
  <si>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</si>
  <si>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</si>
  <si>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</si>
  <si>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</si>
  <si>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</si>
  <si>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</si>
  <si>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</si>
  <si>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</si>
  <si>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</si>
  <si>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</si>
  <si>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</si>
  <si>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</si>
  <si>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</si>
  <si>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</si>
  <si>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</si>
  <si>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</si>
  <si>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</si>
  <si>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</si>
  <si>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</si>
  <si>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</si>
  <si>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</si>
  <si>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</si>
  <si>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</si>
  <si>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</si>
  <si>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</si>
  <si>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</si>
  <si>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</si>
  <si>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</si>
  <si>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</si>
  <si>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</si>
  <si>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</si>
  <si>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</si>
  <si>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</si>
  <si>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</si>
  <si>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</si>
  <si>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</si>
  <si>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</si>
  <si>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</si>
  <si>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</si>
  <si>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</si>
  <si>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</si>
  <si>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</si>
  <si>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</si>
  <si>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</si>
  <si>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</si>
  <si>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</si>
  <si>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</si>
  <si>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</si>
  <si>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</si>
  <si>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</si>
  <si>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</si>
  <si>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</si>
  <si>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</si>
  <si>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</si>
  <si>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</si>
  <si>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</si>
  <si>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</si>
  <si>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</si>
  <si>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</si>
  <si>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</si>
  <si>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</si>
  <si>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</si>
  <si>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</si>
  <si>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</si>
  <si>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</si>
  <si>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</si>
  <si>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</si>
  <si>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</si>
  <si>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</si>
  <si>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</si>
  <si>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</si>
  <si>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</si>
  <si>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</si>
  <si>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</si>
  <si>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</si>
  <si>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</si>
  <si>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</si>
  <si>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</si>
  <si>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</si>
  <si>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</si>
  <si>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</si>
  <si>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</si>
  <si>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</si>
  <si>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</si>
  <si>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</si>
  <si>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</si>
  <si>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</si>
  <si>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</si>
  <si>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</si>
  <si>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</si>
  <si>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</si>
  <si>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</si>
  <si>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</si>
  <si>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</si>
  <si>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</si>
  <si>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</si>
  <si>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</si>
  <si>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</si>
  <si>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</si>
  <si>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</si>
  <si>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</si>
  <si>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</si>
  <si>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</si>
  <si>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</si>
  <si>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</si>
  <si>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</si>
  <si>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</si>
  <si>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</si>
  <si>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</si>
  <si>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</si>
  <si>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</si>
  <si>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</si>
  <si>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</si>
  <si>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</si>
  <si>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</si>
  <si>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</si>
  <si>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</si>
  <si>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</si>
  <si>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</si>
  <si>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</si>
  <si>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</si>
  <si>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</si>
  <si>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</si>
  <si>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</si>
  <si>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</si>
  <si>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</si>
  <si>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</si>
  <si>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</si>
  <si>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</si>
  <si>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</si>
  <si>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</si>
  <si>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</si>
  <si>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</si>
  <si>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</si>
  <si>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</si>
  <si>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</si>
  <si>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</si>
  <si>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</si>
  <si>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</si>
  <si>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</si>
  <si>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</si>
  <si>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</si>
  <si>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</si>
  <si>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</si>
  <si>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</si>
  <si>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</si>
  <si>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</si>
  <si>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</si>
  <si>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</si>
  <si>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</si>
  <si>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</si>
  <si>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</si>
  <si>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</si>
  <si>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</si>
  <si>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</si>
  <si>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</si>
  <si>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</si>
  <si>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</si>
  <si>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</si>
  <si>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</si>
  <si>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</si>
  <si>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</si>
  <si>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</si>
  <si>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</si>
  <si>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</si>
  <si>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</si>
  <si>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</si>
  <si>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</si>
  <si>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</si>
  <si>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</si>
  <si>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</si>
  <si>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</si>
  <si>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</si>
  <si>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</si>
  <si>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</si>
  <si>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</si>
  <si>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</si>
  <si>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</si>
  <si>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</si>
  <si>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</si>
  <si>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</si>
  <si>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</si>
  <si>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</si>
  <si>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</si>
  <si>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</si>
  <si>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</si>
  <si>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</si>
  <si>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</si>
  <si>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</si>
  <si>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</si>
  <si>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</si>
  <si>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</si>
  <si>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</si>
  <si>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</si>
  <si>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</si>
  <si>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</si>
  <si>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</si>
  <si>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</si>
  <si>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</si>
  <si>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</si>
  <si>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</si>
  <si>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</si>
  <si>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</si>
  <si>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</si>
  <si>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</si>
  <si>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</si>
  <si>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</si>
  <si>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</si>
  <si>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</si>
  <si>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</si>
  <si>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</si>
  <si>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</si>
  <si>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</si>
  <si>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</si>
  <si>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</si>
  <si>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</si>
  <si>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</si>
  <si>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</si>
  <si>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</si>
  <si>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</si>
  <si>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</si>
  <si>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</si>
  <si>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</si>
  <si>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</si>
  <si>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</si>
  <si>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</si>
  <si>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</si>
  <si>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</si>
  <si>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</si>
  <si>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</si>
  <si>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</si>
  <si>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</si>
  <si>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</si>
  <si>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</si>
  <si>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</si>
  <si>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</si>
  <si>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</si>
  <si>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</si>
  <si>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</si>
  <si>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</si>
  <si>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</si>
  <si>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</si>
  <si>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</si>
  <si>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</si>
  <si>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</si>
  <si>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</si>
  <si>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</si>
  <si>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</si>
  <si>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</si>
  <si>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</si>
  <si>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</si>
  <si>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</si>
  <si>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</si>
  <si>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</si>
  <si>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</si>
  <si>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</si>
  <si>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</si>
  <si>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</si>
  <si>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</si>
  <si>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</si>
  <si>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</si>
  <si>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</si>
  <si>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</si>
  <si>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</si>
  <si>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</si>
  <si>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</si>
  <si>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</si>
  <si>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</si>
  <si>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</si>
  <si>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</si>
  <si>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</si>
  <si>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</si>
  <si>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</si>
  <si>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</si>
  <si>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</si>
  <si>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</si>
  <si>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</si>
  <si>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</si>
  <si>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</si>
  <si>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</si>
  <si>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</si>
  <si>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</si>
  <si>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</si>
  <si>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</si>
  <si>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</si>
  <si>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</si>
  <si>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</si>
  <si>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</si>
  <si>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</si>
  <si>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</si>
  <si>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</si>
  <si>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</si>
  <si>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</si>
  <si>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</si>
  <si>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</si>
  <si>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</si>
  <si>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</si>
  <si>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</si>
  <si>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</si>
  <si>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</si>
  <si>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</si>
  <si>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</si>
  <si>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</si>
  <si>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</si>
  <si>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</si>
  <si>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</si>
  <si>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</si>
  <si>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</si>
  <si>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</si>
  <si>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</si>
  <si>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</si>
  <si>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</si>
  <si>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</si>
  <si>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</si>
  <si>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</si>
  <si>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</si>
  <si>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</si>
  <si>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</si>
  <si>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</si>
  <si>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</si>
  <si>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</si>
  <si>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</si>
  <si>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</si>
  <si>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</si>
  <si>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</si>
  <si>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</si>
  <si>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</si>
  <si>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</si>
  <si>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</si>
  <si>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</si>
  <si>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</si>
  <si>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</si>
  <si>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</si>
  <si>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</si>
  <si>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</si>
  <si>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</si>
  <si>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</si>
  <si>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</si>
  <si>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</si>
  <si>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</si>
  <si>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</si>
  <si>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</si>
  <si>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</si>
  <si>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</si>
  <si>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</si>
  <si>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</si>
  <si>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</si>
  <si>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</si>
  <si>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</si>
  <si>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</si>
  <si>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</si>
  <si>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</si>
  <si>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</si>
  <si>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</si>
  <si>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</si>
  <si>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</si>
  <si>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</si>
  <si>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</si>
  <si>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</si>
  <si>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</si>
  <si>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</si>
  <si>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</si>
  <si>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</si>
  <si>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</si>
  <si>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</si>
  <si>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</si>
  <si>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</si>
  <si>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</si>
  <si>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</si>
  <si>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</si>
  <si>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</si>
  <si>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</si>
  <si>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</si>
  <si>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</si>
  <si>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</si>
  <si>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</si>
  <si>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</si>
  <si>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</si>
  <si>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</si>
  <si>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</si>
  <si>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</si>
  <si>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</si>
  <si>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</si>
  <si>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</si>
  <si>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</si>
  <si>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</si>
  <si>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</si>
  <si>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</si>
  <si>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</si>
  <si>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</si>
  <si>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</si>
  <si>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</si>
  <si>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</si>
  <si>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</si>
  <si>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</si>
  <si>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</si>
  <si>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</si>
  <si>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</si>
  <si>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</si>
  <si>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</si>
  <si>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</si>
  <si>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</si>
  <si>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</si>
  <si>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</si>
  <si>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</si>
  <si>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</si>
  <si>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</si>
  <si>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</si>
  <si>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</si>
  <si>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</si>
  <si>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</si>
  <si>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</si>
  <si>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</si>
  <si>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</si>
  <si>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</si>
  <si>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</si>
  <si>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</si>
  <si>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</si>
  <si>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</si>
  <si>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</si>
  <si>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</si>
  <si>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</si>
  <si>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</si>
  <si>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</si>
  <si>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</si>
  <si>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</si>
  <si>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</si>
  <si>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</si>
  <si>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</si>
  <si>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</si>
  <si>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</si>
  <si>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</si>
  <si>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</si>
  <si>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</si>
  <si>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</si>
  <si>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</si>
  <si>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</si>
  <si>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</si>
  <si>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</si>
  <si>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</si>
  <si>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</si>
  <si>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</si>
  <si>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</si>
  <si>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</si>
  <si>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</si>
  <si>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</si>
  <si>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</si>
  <si>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</si>
  <si>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</si>
  <si>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</si>
  <si>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</si>
  <si>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</si>
  <si>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</si>
  <si>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</si>
  <si>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</si>
  <si>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</si>
  <si>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</si>
  <si>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</si>
  <si>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</si>
  <si>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</si>
  <si>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</si>
  <si>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</si>
  <si>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</si>
  <si>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</si>
  <si>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</si>
  <si>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</si>
  <si>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</si>
  <si>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</si>
  <si>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</si>
  <si>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</si>
  <si>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</si>
  <si>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</si>
  <si>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</si>
  <si>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</si>
  <si>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</si>
  <si>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</si>
  <si>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</si>
  <si>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</si>
  <si>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</si>
  <si>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</si>
  <si>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</si>
  <si>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</si>
  <si>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</si>
  <si>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</si>
  <si>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</si>
  <si>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</si>
  <si>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</si>
  <si>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</si>
  <si>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</si>
  <si>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</si>
  <si>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</si>
  <si>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</si>
  <si>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</si>
  <si>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</si>
  <si>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</si>
  <si>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</si>
  <si>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</si>
  <si>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</si>
  <si>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</si>
  <si>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</si>
  <si>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</si>
  <si>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</si>
  <si>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</si>
  <si>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</si>
  <si>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</si>
  <si>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</si>
  <si>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</si>
  <si>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</si>
  <si>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</si>
  <si>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</si>
  <si>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</si>
  <si>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</si>
  <si>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</si>
  <si>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</si>
  <si>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</si>
  <si>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</si>
  <si>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</si>
  <si>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</si>
  <si>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</si>
  <si>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</si>
  <si>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</si>
  <si>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</si>
  <si>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</si>
  <si>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</si>
  <si>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</si>
  <si>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</si>
  <si>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</si>
  <si>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</si>
  <si>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</si>
  <si>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</si>
  <si>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</si>
  <si>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</si>
  <si>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</si>
  <si>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</si>
  <si>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</si>
  <si>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</si>
  <si>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</si>
  <si>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</si>
  <si>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</si>
  <si>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</si>
  <si>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</si>
  <si>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</si>
  <si>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</si>
  <si>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</si>
  <si>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</si>
  <si>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</si>
  <si>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</si>
  <si>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</si>
  <si>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</si>
  <si>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</si>
  <si>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</si>
  <si>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</si>
  <si>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</si>
  <si>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</si>
  <si>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</si>
  <si>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</si>
  <si>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</si>
  <si>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</si>
  <si>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</si>
  <si>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</si>
  <si>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</si>
  <si>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</si>
  <si>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</si>
  <si>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</si>
  <si>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</si>
  <si>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</si>
  <si>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</si>
  <si>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</si>
  <si>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</si>
  <si>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</si>
  <si>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</si>
  <si>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</si>
  <si>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</si>
  <si>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</si>
  <si>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</si>
  <si>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</si>
  <si>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</si>
  <si>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</si>
  <si>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</si>
  <si>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</si>
  <si>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</si>
  <si>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</si>
  <si>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</si>
  <si>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</si>
  <si>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</si>
  <si>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</si>
  <si>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</si>
  <si>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</si>
  <si>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</si>
  <si>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</si>
  <si>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</si>
  <si>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</si>
  <si>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</si>
  <si>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</si>
  <si>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</si>
  <si>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</si>
  <si>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</si>
  <si>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</si>
  <si>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</si>
  <si>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</si>
  <si>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</si>
  <si>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</si>
  <si>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</si>
  <si>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</si>
  <si>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</si>
  <si>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</si>
  <si>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</si>
  <si>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</si>
  <si>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</si>
  <si>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</si>
  <si>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</si>
  <si>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</si>
  <si>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</si>
  <si>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</si>
  <si>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</si>
  <si>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</si>
  <si>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</si>
  <si>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</si>
  <si>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</si>
  <si>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</si>
  <si>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</si>
  <si>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</si>
  <si>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</si>
  <si>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</si>
  <si>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</si>
  <si>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</si>
  <si>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</si>
  <si>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</si>
  <si>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</si>
  <si>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</si>
  <si>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</si>
  <si>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</si>
  <si>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</si>
  <si>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</si>
  <si>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</si>
  <si>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</si>
  <si>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</si>
  <si>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</si>
  <si>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</si>
  <si>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</si>
  <si>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</si>
  <si>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</si>
  <si>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</si>
  <si>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</si>
  <si>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</si>
  <si>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</si>
  <si>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</si>
  <si>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</si>
  <si>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</si>
  <si>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</si>
  <si>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</si>
  <si>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</si>
  <si>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</si>
  <si>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</si>
  <si>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</si>
  <si>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</si>
  <si>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</si>
  <si>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</si>
  <si>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</si>
  <si>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</si>
  <si>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</si>
  <si>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</si>
  <si>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</si>
  <si>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</si>
  <si>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</si>
  <si>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</si>
  <si>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</si>
  <si>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</si>
  <si>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</si>
  <si>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</si>
  <si>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</si>
  <si>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</si>
  <si>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</si>
  <si>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</si>
  <si>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</si>
  <si>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</si>
  <si>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</si>
  <si>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</si>
  <si>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</si>
  <si>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</si>
  <si>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</si>
  <si>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</si>
  <si>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</si>
  <si>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</si>
  <si>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</si>
  <si>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</si>
  <si>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</si>
  <si>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</si>
  <si>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</si>
  <si>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</si>
  <si>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</si>
  <si>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</si>
  <si>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</si>
  <si>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</si>
  <si>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</si>
  <si>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</si>
  <si>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</si>
  <si>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</si>
  <si>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</si>
  <si>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</si>
  <si>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</si>
  <si>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</si>
  <si>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</si>
  <si>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</si>
  <si>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</si>
  <si>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</si>
  <si>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</si>
  <si>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</si>
  <si>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</si>
  <si>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</si>
  <si>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</si>
  <si>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</si>
  <si>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</si>
  <si>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</si>
  <si>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</si>
  <si>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</si>
  <si>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</si>
  <si>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</si>
  <si>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</si>
  <si>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</si>
  <si>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</si>
  <si>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</si>
  <si>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</si>
  <si>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</si>
  <si>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</si>
  <si>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</si>
  <si>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</si>
  <si>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</si>
  <si>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</si>
  <si>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</si>
  <si>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</si>
  <si>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</si>
  <si>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</si>
  <si>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</si>
  <si>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</si>
  <si>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</si>
  <si>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</si>
  <si>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</si>
  <si>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</si>
  <si>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</si>
  <si>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</si>
  <si>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</si>
  <si>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</si>
  <si>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</si>
  <si>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</si>
  <si>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</si>
  <si>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</si>
  <si>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</si>
  <si>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</si>
  <si>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</si>
  <si>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</si>
  <si>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</si>
  <si>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</si>
  <si>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</si>
  <si>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</si>
  <si>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</si>
  <si>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</si>
  <si>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</si>
  <si>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</si>
  <si>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</si>
  <si>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</si>
  <si>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</si>
  <si>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</si>
  <si>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</si>
  <si>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</si>
  <si>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</si>
  <si>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</si>
  <si>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</si>
  <si>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</si>
  <si>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</si>
  <si>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</si>
  <si>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</si>
  <si>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</si>
  <si>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</si>
  <si>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</si>
  <si>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</si>
  <si>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</si>
  <si>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</si>
  <si>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</si>
  <si>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</si>
  <si>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</si>
  <si>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</si>
  <si>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</si>
  <si>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</si>
  <si>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</si>
  <si>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</si>
  <si>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</si>
  <si>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</si>
  <si>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</si>
  <si>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</si>
  <si>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</si>
  <si>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</si>
  <si>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</si>
  <si>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</si>
  <si>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</si>
  <si>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</si>
  <si>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</si>
  <si>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</si>
  <si>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</si>
  <si>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</si>
  <si>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</si>
  <si>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</si>
  <si>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</si>
  <si>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</si>
  <si>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</si>
  <si>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</si>
  <si>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</si>
  <si>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</si>
  <si>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</si>
  <si>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</si>
  <si>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</si>
  <si>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</si>
  <si>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</si>
  <si>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</si>
  <si>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</si>
  <si>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</si>
  <si>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</si>
  <si>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</si>
  <si>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</si>
  <si>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</si>
  <si>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</si>
  <si>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</si>
  <si>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</si>
  <si>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</si>
  <si>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</si>
  <si>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</si>
  <si>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</si>
  <si>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</si>
  <si>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</si>
  <si>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</si>
  <si>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</si>
  <si>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</si>
  <si>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</si>
  <si>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</si>
  <si>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</si>
  <si>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</si>
  <si>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</si>
  <si>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</si>
  <si>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</si>
  <si>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</si>
  <si>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</si>
  <si>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</si>
  <si>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</si>
  <si>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</si>
  <si>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</si>
  <si>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</si>
  <si>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</si>
  <si>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</si>
  <si>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</si>
  <si>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</si>
  <si>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</si>
  <si>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</si>
  <si>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</si>
  <si>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</si>
  <si>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</si>
  <si>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</si>
  <si>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</si>
  <si>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</si>
  <si>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</si>
  <si>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</si>
  <si>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</si>
  <si>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</si>
  <si>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</si>
  <si>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</si>
  <si>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</si>
  <si>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</si>
  <si>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</si>
  <si>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</si>
  <si>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</si>
  <si>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</si>
  <si>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</si>
  <si>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</si>
  <si>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</si>
  <si>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</si>
  <si>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</si>
  <si>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</si>
  <si>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</si>
  <si>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</si>
  <si>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</si>
  <si>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</si>
  <si>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</si>
  <si>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</si>
  <si>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</si>
  <si>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</si>
  <si>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</si>
  <si>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</si>
  <si>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</si>
  <si>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</si>
  <si>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</si>
  <si>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</si>
  <si>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</si>
  <si>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</si>
  <si>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</si>
  <si>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</si>
  <si>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</si>
  <si>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</si>
  <si>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</si>
  <si>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</si>
  <si>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</si>
  <si>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</si>
  <si>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</si>
  <si>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</si>
  <si>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</si>
  <si>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</si>
  <si>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</si>
  <si>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</si>
  <si>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</si>
  <si>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</si>
  <si>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</si>
  <si>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</si>
  <si>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</si>
  <si>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</si>
  <si>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</si>
  <si>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</si>
  <si>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</si>
  <si>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</si>
  <si>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</si>
  <si>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</si>
  <si>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</si>
  <si>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</si>
  <si>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</si>
  <si>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</si>
  <si>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</si>
  <si>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</si>
  <si>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</si>
  <si>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</si>
  <si>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</si>
  <si>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</si>
  <si>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</si>
  <si>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</si>
  <si>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</si>
  <si>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</si>
  <si>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</si>
  <si>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</si>
  <si>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</si>
  <si>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</si>
  <si>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</si>
  <si>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</si>
  <si>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</si>
  <si>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</si>
  <si>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</si>
  <si>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</si>
  <si>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</si>
  <si>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</si>
  <si>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</si>
  <si>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</si>
  <si>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</si>
  <si>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</si>
  <si>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</si>
  <si>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</si>
  <si>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</si>
  <si>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</si>
  <si>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</si>
  <si>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</si>
  <si>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</si>
  <si>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</si>
  <si>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</si>
  <si>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</si>
  <si>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</si>
  <si>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</si>
  <si>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</si>
  <si>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</si>
  <si>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</si>
  <si>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</si>
  <si>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</si>
  <si>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</si>
  <si>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</si>
  <si>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</si>
  <si>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</si>
  <si>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</si>
  <si>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</si>
  <si>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</si>
  <si>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</si>
  <si>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</si>
  <si>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</si>
  <si>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</si>
  <si>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</si>
  <si>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</si>
  <si>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</si>
  <si>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</si>
  <si>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</si>
  <si>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</si>
  <si>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</si>
  <si>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</si>
  <si>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</si>
  <si>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</si>
  <si>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</si>
  <si>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</si>
  <si>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</si>
  <si>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</si>
  <si>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</si>
  <si>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</si>
  <si>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</si>
  <si>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</si>
  <si>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</si>
  <si>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</si>
  <si>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</si>
  <si>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</si>
  <si>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</si>
  <si>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</si>
  <si>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</si>
  <si>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</si>
  <si>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</si>
  <si>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</si>
  <si>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</si>
  <si>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</si>
  <si>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</si>
  <si>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</si>
  <si>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</si>
  <si>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</si>
  <si>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</si>
  <si>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</si>
  <si>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</si>
  <si>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</si>
  <si>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</si>
  <si>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</si>
  <si>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</si>
  <si>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</si>
  <si>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</si>
  <si>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</si>
  <si>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</si>
  <si>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</si>
  <si>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</si>
  <si>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</si>
  <si>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</si>
  <si>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</si>
  <si>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</si>
  <si>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</si>
  <si>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</si>
  <si>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</si>
  <si>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</si>
  <si>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</si>
  <si>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</si>
  <si>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</si>
  <si>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</si>
  <si>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</si>
  <si>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</si>
  <si>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</si>
  <si>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</si>
  <si>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</si>
  <si>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</si>
  <si>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</si>
  <si>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</si>
  <si>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</si>
  <si>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</si>
  <si>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</si>
  <si>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</si>
  <si>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</si>
  <si>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</si>
  <si>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</si>
  <si>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</si>
  <si>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</si>
  <si>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</si>
  <si>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</si>
  <si>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</si>
  <si>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</si>
  <si>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</si>
  <si>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</si>
  <si>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</si>
  <si>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</si>
  <si>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</si>
  <si>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</si>
  <si>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</si>
  <si>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</si>
  <si>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</si>
  <si>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</si>
  <si>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</si>
  <si>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</si>
  <si>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</si>
  <si>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</si>
  <si>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</si>
  <si>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</si>
  <si>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</si>
  <si>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</si>
  <si>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</si>
  <si>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</si>
  <si>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</si>
  <si>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</si>
  <si>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</si>
  <si>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</si>
  <si>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</si>
  <si>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</si>
  <si>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</si>
  <si>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</si>
  <si>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</si>
  <si>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</si>
  <si>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</si>
  <si>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</si>
  <si>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</si>
  <si>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</si>
  <si>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</si>
  <si>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</si>
  <si>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</si>
  <si>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</si>
  <si>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</si>
  <si>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</si>
  <si>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</si>
  <si>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</si>
  <si>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</si>
  <si>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</si>
  <si>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</si>
  <si>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</si>
  <si>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</si>
  <si>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</si>
  <si>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</si>
  <si>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</si>
  <si>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</si>
  <si>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</si>
  <si>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</si>
  <si>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</si>
  <si>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</si>
  <si>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</si>
  <si>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</si>
  <si>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</si>
  <si>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</si>
  <si>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</si>
  <si>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</si>
  <si>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</si>
  <si>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</si>
  <si>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</si>
  <si>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</si>
  <si>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</si>
  <si>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</si>
  <si>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</si>
  <si>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</si>
  <si>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</si>
  <si>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</si>
  <si>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</si>
  <si>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</si>
  <si>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</si>
  <si>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</si>
  <si>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</si>
  <si>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</si>
  <si>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</si>
  <si>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</si>
  <si>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</si>
  <si>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</si>
  <si>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</si>
  <si>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</si>
  <si>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</si>
  <si>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</si>
  <si>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</si>
  <si>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</si>
  <si>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</si>
  <si>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</si>
  <si>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</si>
  <si>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</si>
  <si>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</si>
  <si>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</si>
  <si>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</si>
  <si>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</si>
  <si>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</si>
  <si>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</si>
  <si>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</si>
  <si>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</si>
  <si>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</si>
  <si>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</si>
  <si>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</si>
  <si>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</si>
  <si>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</si>
  <si>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</si>
  <si>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</si>
  <si>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</si>
  <si>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</si>
  <si>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</si>
  <si>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</si>
  <si>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</si>
  <si>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</si>
  <si>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</si>
  <si>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</si>
  <si>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</si>
  <si>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</si>
  <si>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</si>
  <si>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</si>
  <si>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</si>
  <si>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</si>
  <si>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</si>
  <si>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</si>
  <si>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</si>
  <si>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</si>
  <si>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</si>
  <si>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</si>
  <si>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</si>
  <si>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</si>
  <si>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</si>
  <si>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</si>
  <si>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</si>
  <si>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</si>
  <si>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</si>
  <si>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</si>
  <si>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</si>
  <si>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</si>
  <si>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</si>
  <si>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</si>
  <si>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</si>
  <si>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</si>
  <si>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</si>
  <si>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</si>
  <si>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</si>
  <si>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</si>
  <si>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</si>
  <si>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</si>
  <si>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</si>
  <si>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</si>
  <si>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</si>
  <si>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</si>
  <si>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</si>
  <si>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</si>
  <si>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</si>
  <si>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</si>
  <si>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</si>
  <si>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</si>
  <si>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</si>
  <si>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</si>
  <si>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</si>
  <si>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</si>
  <si>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</si>
  <si>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</si>
  <si>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</si>
  <si>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</si>
  <si>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</si>
  <si>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</si>
  <si>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</si>
  <si>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</si>
  <si>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</si>
  <si>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</si>
  <si>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</si>
  <si>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</si>
  <si>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</si>
  <si>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</si>
  <si>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</si>
  <si>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</si>
  <si>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</si>
  <si>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</si>
  <si>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</si>
  <si>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</si>
  <si>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</si>
  <si>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</si>
  <si>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</si>
  <si>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</si>
  <si>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</si>
  <si>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</si>
  <si>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</si>
  <si>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</si>
  <si>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</si>
  <si>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</si>
  <si>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</si>
  <si>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</si>
  <si>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</si>
  <si>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</si>
  <si>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</si>
  <si>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</si>
  <si>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</si>
  <si>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</si>
  <si>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</si>
  <si>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</si>
  <si>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</si>
  <si>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</si>
  <si>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</si>
  <si>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</si>
  <si>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</si>
  <si>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</si>
  <si>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</si>
  <si>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</si>
  <si>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</si>
  <si>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</si>
  <si>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</si>
  <si>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</si>
  <si>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</si>
  <si>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</si>
  <si>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</si>
  <si>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</si>
  <si>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</si>
  <si>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</si>
  <si>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</si>
  <si>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</si>
  <si>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</si>
  <si>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</si>
  <si>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</si>
  <si>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</si>
  <si>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</si>
  <si>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</si>
  <si>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</si>
  <si>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</si>
  <si>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</si>
  <si>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</si>
  <si>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</si>
  <si>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</si>
  <si>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</si>
  <si>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</si>
  <si>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</si>
  <si>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</si>
  <si>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</si>
  <si>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</si>
  <si>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</si>
  <si>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</si>
  <si>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</si>
  <si>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</si>
  <si>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</si>
  <si>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</si>
  <si>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</si>
  <si>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</si>
  <si>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</si>
  <si>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</si>
  <si>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</si>
  <si>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</si>
  <si>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</si>
  <si>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</si>
  <si>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</si>
  <si>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</si>
  <si>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</si>
  <si>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</si>
  <si>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</si>
  <si>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</si>
  <si>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</si>
  <si>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</si>
  <si>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</si>
  <si>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</si>
  <si>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</si>
  <si>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</si>
  <si>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</si>
  <si>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</si>
  <si>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</si>
  <si>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</si>
  <si>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</si>
  <si>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</si>
  <si>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</si>
  <si>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</si>
  <si>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</si>
  <si>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</si>
  <si>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</si>
  <si>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</si>
  <si>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</si>
  <si>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</si>
  <si>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</si>
  <si>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</si>
  <si>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</si>
  <si>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</si>
  <si>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</si>
  <si>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</si>
  <si>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</si>
  <si>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</si>
  <si>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</si>
  <si>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</si>
  <si>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</si>
  <si>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</si>
  <si>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</si>
  <si>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</si>
  <si>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</si>
  <si>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</si>
  <si>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</si>
  <si>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</si>
  <si>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</si>
  <si>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</si>
  <si>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</si>
  <si>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</si>
  <si>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</si>
  <si>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</si>
  <si>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</si>
  <si>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</si>
  <si>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</si>
  <si>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</si>
  <si>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</si>
  <si>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</si>
  <si>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</si>
  <si>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</si>
  <si>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</si>
  <si>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</si>
  <si>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</si>
  <si>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</si>
  <si>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</si>
  <si>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</si>
  <si>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</si>
  <si>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</si>
  <si>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</si>
  <si>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</si>
  <si>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</si>
  <si>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</si>
  <si>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</si>
  <si>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</si>
  <si>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</si>
  <si>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</si>
  <si>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</si>
  <si>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</si>
  <si>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</si>
  <si>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</si>
  <si>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</si>
  <si>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</si>
  <si>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</si>
  <si>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</si>
  <si>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</si>
  <si>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</si>
  <si>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</si>
  <si>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</si>
  <si>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</si>
  <si>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</si>
  <si>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</si>
  <si>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</si>
  <si>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</si>
  <si>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</si>
  <si>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</si>
  <si>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</si>
  <si>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</si>
  <si>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</si>
  <si>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</si>
  <si>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</si>
  <si>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</si>
  <si>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</si>
  <si>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</si>
  <si>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</si>
  <si>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</si>
  <si>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</si>
  <si>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</si>
  <si>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</si>
  <si>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</si>
  <si>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</si>
  <si>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</si>
  <si>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</si>
  <si>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</si>
  <si>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</si>
  <si>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</si>
  <si>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</si>
  <si>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</si>
  <si>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</si>
  <si>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</si>
  <si>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</si>
  <si>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</si>
  <si>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</si>
  <si>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</si>
  <si>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</si>
  <si>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</si>
  <si>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</si>
  <si>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</si>
  <si>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</si>
  <si>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</si>
  <si>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</si>
  <si>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</si>
  <si>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</si>
  <si>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</si>
  <si>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</si>
  <si>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</si>
  <si>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</si>
  <si>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</si>
  <si>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</si>
  <si>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</si>
  <si>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</si>
  <si>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</si>
  <si>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</si>
  <si>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</si>
  <si>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</si>
  <si>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</si>
  <si>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</si>
  <si>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</si>
  <si>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</si>
  <si>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</si>
  <si>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</si>
  <si>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</si>
  <si>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</si>
  <si>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</si>
  <si>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</si>
  <si>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</si>
  <si>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</si>
  <si>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</si>
  <si>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</si>
  <si>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</si>
  <si>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</si>
  <si>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</si>
  <si>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</si>
  <si>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</si>
  <si>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</si>
  <si>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</si>
  <si>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</si>
  <si>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</si>
  <si>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</si>
  <si>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</si>
  <si>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</si>
  <si>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</si>
  <si>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</si>
  <si>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</si>
  <si>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</si>
  <si>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</si>
  <si>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</si>
  <si>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</si>
  <si>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</si>
  <si>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</si>
  <si>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</si>
  <si>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</si>
  <si>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</si>
  <si>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</si>
  <si>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</si>
  <si>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</si>
  <si>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</si>
  <si>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</si>
  <si>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</si>
  <si>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</si>
  <si>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</si>
  <si>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</si>
  <si>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</si>
  <si>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</si>
  <si>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</si>
  <si>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</si>
  <si>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</si>
  <si>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</si>
  <si>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</si>
  <si>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</si>
  <si>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</si>
  <si>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</si>
  <si>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</si>
  <si>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</si>
  <si>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</si>
  <si>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</si>
  <si>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</si>
  <si>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</si>
  <si>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</si>
  <si>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</si>
  <si>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</si>
  <si>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</si>
  <si>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</si>
  <si>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</si>
  <si>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</si>
  <si>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</si>
  <si>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</si>
  <si>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</si>
  <si>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</si>
  <si>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</si>
  <si>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</si>
  <si>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</si>
  <si>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</si>
  <si>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</si>
  <si>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</si>
  <si>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</si>
  <si>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</si>
  <si>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</si>
  <si>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</si>
  <si>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</si>
  <si>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</si>
  <si>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</si>
  <si>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</si>
  <si>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</si>
  <si>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</si>
  <si>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</si>
  <si>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</si>
  <si>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</si>
  <si>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</si>
  <si>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</si>
  <si>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</si>
  <si>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</si>
  <si>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</si>
  <si>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</si>
  <si>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</si>
  <si>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</si>
  <si>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</si>
  <si>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</si>
  <si>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</si>
  <si>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</si>
  <si>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</si>
  <si>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</si>
  <si>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</si>
  <si>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</si>
  <si>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</si>
  <si>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</si>
  <si>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</si>
  <si>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</si>
  <si>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</si>
  <si>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</si>
  <si>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</si>
  <si>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</si>
  <si>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</si>
  <si>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</si>
  <si>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</si>
  <si>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</si>
  <si>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</si>
  <si>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</si>
  <si>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</si>
  <si>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</si>
  <si>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</si>
  <si>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</si>
  <si>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</si>
  <si>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</si>
  <si>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</si>
  <si>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</si>
  <si>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</si>
  <si>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</si>
  <si>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</si>
  <si>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</si>
  <si>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</si>
  <si>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</si>
  <si>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</si>
  <si>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</si>
  <si>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</si>
  <si>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</si>
  <si>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</si>
  <si>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</si>
  <si>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</si>
  <si>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</si>
  <si>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</si>
  <si>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</si>
  <si>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</si>
  <si>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</si>
  <si>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</si>
  <si>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</si>
  <si>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</si>
  <si>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</si>
  <si>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</si>
  <si>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</si>
  <si>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</si>
  <si>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</si>
  <si>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</si>
  <si>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</si>
  <si>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</si>
  <si>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</si>
  <si>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</si>
  <si>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</si>
  <si>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</si>
  <si>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</si>
  <si>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</si>
  <si>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</si>
  <si>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</si>
  <si>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</si>
  <si>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</si>
  <si>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</si>
  <si>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</si>
  <si>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</si>
  <si>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</si>
  <si>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</si>
  <si>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</si>
  <si>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</si>
  <si>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</si>
  <si>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</si>
  <si>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</si>
  <si>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</si>
  <si>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</si>
  <si>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</si>
  <si>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</si>
  <si>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</si>
  <si>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</si>
  <si>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</si>
  <si>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</si>
  <si>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</si>
  <si>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</si>
  <si>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</si>
  <si>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</si>
  <si>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</si>
  <si>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</si>
  <si>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</si>
  <si>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</si>
  <si>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</si>
  <si>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</si>
  <si>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</si>
  <si>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</si>
  <si>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</si>
  <si>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</si>
  <si>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</si>
  <si>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</si>
  <si>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</si>
  <si>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</si>
  <si>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</si>
  <si>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</si>
  <si>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</si>
  <si>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</si>
  <si>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</si>
  <si>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</si>
  <si>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</si>
  <si>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</si>
  <si>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</si>
  <si>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</si>
  <si>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</si>
  <si>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</si>
  <si>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</si>
  <si>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</si>
  <si>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</si>
  <si>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</si>
  <si>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</si>
  <si>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</si>
  <si>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</si>
  <si>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</si>
  <si>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</si>
  <si>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</si>
  <si>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</si>
  <si>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</si>
  <si>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</si>
  <si>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</si>
  <si>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</si>
  <si>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</si>
  <si>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</si>
  <si>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</si>
  <si>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</si>
  <si>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</si>
  <si>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</si>
  <si>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</si>
  <si>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</si>
  <si>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</si>
  <si>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</si>
  <si>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</si>
  <si>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</si>
  <si>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</si>
  <si>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</si>
  <si>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</si>
  <si>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</si>
  <si>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</si>
  <si>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</si>
  <si>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</si>
  <si>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</si>
  <si>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</si>
  <si>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</si>
  <si>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</si>
  <si>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</si>
  <si>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</si>
  <si>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</si>
  <si>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</si>
  <si>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</si>
  <si>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</si>
  <si>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</si>
  <si>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</si>
  <si>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</si>
  <si>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</si>
  <si>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</si>
  <si>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</si>
  <si>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</si>
  <si>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</si>
  <si>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</si>
  <si>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</si>
  <si>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</si>
  <si>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</si>
  <si>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</si>
  <si>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</si>
  <si>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</si>
  <si>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</si>
  <si>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</si>
  <si>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</si>
  <si>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</si>
  <si>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</si>
  <si>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</si>
  <si>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</si>
  <si>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</si>
  <si>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</si>
  <si>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</si>
  <si>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</si>
  <si>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</si>
  <si>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</si>
  <si>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</si>
  <si>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</si>
  <si>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</si>
  <si>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</si>
  <si>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</si>
  <si>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</si>
  <si>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</si>
  <si>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</si>
  <si>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</si>
  <si>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</si>
  <si>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</si>
  <si>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</si>
  <si>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</si>
  <si>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</si>
  <si>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</si>
  <si>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</si>
  <si>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</si>
  <si>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</si>
  <si>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</si>
  <si>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</si>
  <si>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</si>
  <si>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</si>
  <si>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</si>
  <si>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</si>
  <si>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</si>
  <si>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</si>
  <si>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</si>
  <si>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</si>
  <si>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</si>
  <si>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</si>
  <si>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</si>
  <si>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</si>
  <si>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</si>
  <si>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</si>
  <si>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</si>
  <si>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</si>
  <si>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</si>
  <si>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</si>
  <si>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</si>
  <si>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</si>
  <si>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</si>
  <si>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</si>
  <si>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</si>
  <si>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</si>
  <si>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</si>
  <si>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</si>
  <si>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</si>
  <si>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</si>
  <si>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</si>
  <si>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</si>
  <si>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</si>
  <si>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</si>
  <si>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</si>
  <si>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</si>
  <si>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</si>
  <si>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</si>
  <si>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</si>
  <si>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</si>
  <si>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</si>
  <si>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</si>
  <si>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</si>
  <si>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</si>
  <si>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</si>
  <si>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</si>
  <si>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</si>
  <si>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</si>
  <si>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</si>
  <si>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</si>
  <si>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</si>
  <si>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</si>
  <si>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</si>
  <si>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</si>
  <si>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</si>
  <si>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</si>
  <si>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</si>
  <si>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</si>
  <si>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</si>
  <si>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</si>
  <si>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</si>
  <si>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</si>
  <si>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</si>
  <si>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</si>
  <si>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</si>
  <si>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</si>
  <si>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</si>
  <si>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</si>
  <si>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</si>
  <si>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</si>
  <si>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</si>
  <si>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</si>
  <si>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</si>
  <si>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</si>
  <si>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</si>
  <si>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</si>
  <si>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</si>
  <si>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</si>
  <si>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</si>
  <si>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</si>
  <si>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</si>
  <si>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</si>
  <si>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</si>
  <si>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</si>
  <si>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</si>
  <si>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</si>
  <si>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</si>
  <si>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</si>
  <si>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</si>
  <si>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</si>
  <si>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</si>
  <si>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</si>
  <si>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</si>
  <si>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</si>
  <si>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</si>
  <si>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</si>
  <si>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</si>
  <si>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</si>
  <si>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</si>
  <si>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</si>
  <si>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</si>
  <si>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</si>
  <si>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</si>
  <si>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</si>
  <si>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</si>
  <si>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</si>
  <si>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</si>
  <si>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</si>
  <si>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</si>
  <si>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</si>
  <si>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</si>
  <si>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</si>
  <si>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</si>
  <si>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</si>
  <si>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</si>
  <si>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</si>
  <si>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</si>
  <si>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</si>
  <si>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</si>
  <si>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</si>
  <si>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</si>
  <si>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</si>
  <si>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</si>
  <si>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</si>
  <si>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</si>
  <si>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</si>
  <si>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</si>
  <si>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</si>
  <si>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</si>
  <si>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</si>
  <si>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</si>
  <si>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</si>
  <si>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</si>
  <si>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</si>
  <si>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</si>
  <si>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</si>
  <si>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</si>
  <si>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</si>
  <si>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</si>
  <si>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</si>
  <si>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</si>
  <si>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</si>
  <si>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</si>
  <si>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</si>
  <si>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</si>
  <si>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</si>
  <si>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</si>
  <si>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</si>
  <si>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</si>
  <si>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</si>
  <si>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</si>
  <si>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</si>
  <si>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</si>
  <si>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</si>
  <si>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</si>
  <si>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</si>
  <si>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</si>
  <si>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</si>
  <si>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</si>
  <si>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</si>
  <si>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</si>
  <si>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</si>
  <si>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</si>
  <si>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</si>
  <si>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</si>
  <si>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</si>
  <si>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</si>
  <si>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</si>
  <si>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</si>
  <si>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</si>
  <si>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</si>
  <si>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</si>
  <si>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</si>
  <si>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</si>
  <si>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</si>
  <si>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</si>
  <si>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</si>
  <si>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</si>
  <si>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</si>
  <si>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</si>
  <si>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</si>
  <si>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</si>
  <si>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</si>
  <si>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</si>
  <si>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</si>
  <si>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</si>
  <si>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</si>
  <si>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</si>
  <si>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</si>
  <si>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</si>
  <si>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</si>
  <si>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</si>
  <si>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</si>
  <si>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</si>
  <si>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</si>
  <si>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</si>
  <si>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</si>
  <si>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</si>
  <si>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</si>
  <si>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</si>
  <si>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</si>
  <si>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</si>
  <si>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</si>
  <si>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</si>
  <si>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</si>
  <si>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</si>
  <si>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</si>
  <si>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</si>
  <si>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</si>
  <si>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</si>
  <si>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</si>
  <si>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</si>
  <si>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</si>
  <si>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</si>
  <si>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</si>
  <si>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</si>
  <si>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</si>
  <si>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</si>
  <si>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</si>
  <si>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</si>
  <si>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</si>
  <si>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</si>
  <si>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</si>
  <si>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</si>
  <si>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</si>
  <si>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</si>
  <si>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</si>
  <si>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</si>
  <si>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</si>
  <si>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</si>
  <si>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</si>
  <si>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</si>
  <si>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</si>
  <si>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</si>
  <si>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</si>
  <si>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</si>
  <si>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</si>
  <si>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</si>
  <si>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</si>
  <si>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</si>
  <si>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</si>
  <si>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</si>
  <si>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</si>
  <si>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</si>
  <si>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</si>
  <si>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</si>
  <si>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</si>
  <si>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</si>
  <si>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</si>
  <si>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</si>
  <si>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</si>
  <si>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</si>
  <si>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</si>
  <si>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</si>
  <si>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</si>
  <si>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</si>
  <si>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</si>
  <si>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</si>
  <si>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</si>
  <si>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</si>
  <si>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</si>
  <si>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</si>
  <si>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</si>
  <si>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</si>
  <si>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</si>
  <si>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</si>
  <si>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</si>
  <si>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</si>
  <si>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</si>
  <si>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</si>
  <si>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</si>
  <si>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</si>
  <si>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</si>
  <si>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</si>
  <si>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</si>
  <si>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</si>
  <si>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</si>
  <si>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</si>
  <si>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</si>
  <si>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</si>
  <si>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</si>
  <si>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</si>
  <si>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</si>
  <si>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</si>
  <si>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</si>
  <si>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</si>
  <si>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</si>
  <si>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</si>
  <si>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</si>
  <si>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</si>
  <si>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</si>
  <si>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</si>
  <si>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</si>
  <si>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</si>
  <si>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</si>
  <si>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</si>
  <si>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</si>
  <si>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</si>
  <si>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</si>
  <si>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</si>
  <si>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</si>
  <si>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</si>
  <si>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</si>
  <si>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</si>
  <si>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</si>
  <si>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</si>
  <si>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</si>
  <si>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</si>
  <si>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</si>
  <si>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</si>
  <si>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</si>
  <si>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</si>
  <si>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</si>
  <si>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</si>
  <si>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</si>
  <si>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</si>
  <si>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</si>
  <si>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</si>
  <si>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</si>
  <si>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</si>
  <si>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</si>
  <si>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</si>
  <si>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</si>
  <si>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</si>
  <si>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</si>
  <si>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</si>
  <si>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</si>
  <si>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</si>
  <si>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</si>
  <si>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</si>
  <si>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</si>
  <si>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</si>
  <si>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</si>
  <si>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</si>
  <si>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</si>
  <si>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</si>
  <si>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</si>
  <si>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</si>
  <si>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</si>
  <si>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</si>
  <si>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</si>
  <si>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</si>
  <si>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</si>
  <si>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</si>
  <si>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</si>
  <si>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</si>
  <si>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</si>
  <si>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</si>
  <si>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</si>
  <si>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</si>
  <si>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</si>
  <si>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</si>
  <si>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</si>
  <si>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</si>
  <si>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</si>
  <si>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</si>
  <si>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</si>
  <si>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</si>
  <si>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</si>
  <si>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</si>
  <si>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</si>
  <si>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</si>
  <si>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</si>
  <si>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</si>
  <si>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</si>
  <si>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</si>
  <si>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</si>
  <si>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</si>
  <si>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</si>
  <si>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</si>
  <si>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</si>
  <si>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</si>
  <si>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</si>
  <si>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</si>
  <si>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</si>
  <si>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</si>
  <si>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</si>
  <si>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</si>
  <si>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</si>
  <si>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</si>
  <si>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</si>
  <si>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</si>
  <si>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</si>
  <si>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</si>
  <si>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</si>
  <si>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</si>
  <si>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</si>
  <si>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</si>
  <si>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</si>
  <si>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</si>
  <si>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</si>
  <si>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</si>
  <si>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</si>
  <si>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</si>
  <si>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</si>
  <si>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</si>
  <si>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</si>
  <si>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</si>
  <si>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</si>
  <si>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</si>
  <si>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</si>
  <si>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</si>
  <si>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</si>
  <si>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</si>
  <si>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</si>
  <si>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</si>
  <si>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</si>
  <si>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</si>
  <si>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</si>
  <si>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</si>
  <si>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</si>
  <si>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</si>
  <si>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</si>
  <si>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</si>
  <si>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</si>
  <si>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</si>
  <si>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</si>
  <si>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</si>
  <si>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</si>
  <si>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</si>
  <si>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</si>
  <si>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</si>
  <si>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</si>
  <si>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</si>
  <si>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</si>
  <si>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</si>
  <si>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</si>
  <si>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</si>
  <si>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</si>
  <si>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</si>
  <si>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</si>
  <si>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</si>
  <si>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</si>
  <si>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</si>
  <si>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</si>
  <si>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</si>
  <si>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</si>
  <si>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</si>
  <si>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</si>
  <si>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</si>
  <si>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</si>
  <si>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</si>
  <si>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</si>
  <si>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</si>
  <si>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</si>
  <si>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</si>
  <si>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</si>
  <si>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</si>
  <si>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</si>
  <si>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</si>
  <si>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</si>
  <si>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</si>
  <si>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</si>
  <si>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</si>
  <si>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</si>
  <si>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</si>
  <si>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</si>
  <si>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</si>
  <si>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</si>
  <si>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</si>
  <si>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</si>
  <si>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</si>
  <si>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</si>
  <si>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</si>
  <si>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</si>
  <si>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</si>
  <si>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</si>
  <si>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</si>
  <si>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</si>
  <si>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</si>
  <si>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</si>
  <si>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</si>
  <si>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</si>
  <si>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</si>
  <si>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</si>
  <si>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</si>
  <si>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</si>
  <si>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</si>
  <si>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</si>
  <si>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</si>
  <si>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</si>
  <si>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</si>
  <si>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</si>
  <si>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</si>
  <si>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</si>
  <si>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</si>
  <si>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</si>
  <si>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</si>
  <si>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</si>
  <si>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</si>
  <si>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</si>
  <si>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</si>
  <si>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</si>
  <si>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</si>
  <si>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</si>
  <si>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</si>
  <si>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</si>
  <si>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</si>
  <si>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</si>
  <si>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</si>
  <si>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</si>
  <si>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</si>
  <si>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</si>
  <si>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</si>
  <si>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</si>
  <si>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</si>
  <si>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</si>
  <si>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</si>
  <si>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</si>
  <si>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</si>
  <si>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</si>
  <si>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</si>
  <si>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</si>
  <si>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</si>
  <si>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</si>
  <si>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</si>
  <si>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</si>
  <si>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</si>
  <si>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</si>
  <si>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</si>
  <si>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</si>
  <si>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</si>
  <si>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</si>
  <si>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</si>
  <si>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</si>
  <si>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</si>
  <si>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</si>
  <si>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</si>
  <si>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</si>
  <si>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</si>
  <si>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</si>
  <si>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</si>
  <si>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</si>
  <si>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</si>
  <si>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</si>
  <si>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</si>
  <si>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</si>
  <si>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</si>
  <si>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</si>
  <si>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</si>
  <si>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</si>
  <si>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</si>
  <si>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</si>
  <si>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</si>
  <si>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</si>
  <si>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</si>
  <si>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</si>
  <si>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</si>
  <si>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</si>
  <si>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</si>
  <si>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</si>
  <si>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</si>
  <si>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</si>
  <si>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</si>
  <si>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</si>
  <si>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</si>
  <si>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</si>
  <si>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</si>
  <si>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</si>
  <si>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</si>
  <si>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</si>
  <si>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</si>
  <si>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</si>
  <si>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</si>
  <si>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</si>
  <si>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</si>
  <si>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</si>
  <si>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</si>
  <si>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</si>
  <si>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</si>
  <si>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</si>
  <si>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</si>
  <si>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</si>
  <si>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</si>
  <si>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</si>
  <si>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</si>
  <si>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</si>
  <si>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</si>
  <si>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</si>
  <si>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</si>
  <si>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</si>
  <si>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</si>
  <si>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</si>
  <si>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</si>
  <si>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</si>
  <si>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</si>
  <si>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</si>
  <si>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</si>
  <si>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</si>
  <si>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</si>
  <si>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</si>
  <si>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</si>
  <si>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</si>
  <si>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</si>
  <si>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</si>
  <si>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</si>
  <si>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</si>
  <si>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</si>
  <si>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</si>
  <si>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</si>
  <si>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</si>
  <si>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</si>
  <si>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</si>
  <si>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</si>
  <si>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</si>
  <si>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</si>
  <si>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</si>
  <si>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</si>
  <si>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</si>
  <si>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</si>
  <si>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</si>
  <si>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</si>
  <si>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</si>
  <si>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</si>
  <si>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</si>
  <si>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</si>
  <si>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</si>
  <si>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</si>
  <si>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</si>
  <si>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</si>
  <si>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</si>
  <si>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</si>
  <si>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</si>
  <si>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</si>
  <si>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</si>
  <si>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</si>
  <si>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</si>
  <si>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</si>
  <si>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</si>
  <si>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</si>
  <si>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</si>
  <si>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</si>
  <si>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</si>
  <si>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</si>
  <si>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</si>
  <si>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</si>
  <si>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</si>
  <si>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</si>
  <si>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</si>
  <si>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</si>
  <si>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</si>
  <si>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</si>
  <si>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</si>
  <si>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</si>
  <si>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</si>
  <si>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</si>
  <si>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</si>
  <si>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</si>
  <si>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</si>
  <si>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</si>
  <si>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</si>
  <si>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</si>
  <si>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</si>
  <si>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</si>
  <si>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</si>
  <si>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</si>
  <si>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</si>
  <si>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</si>
  <si>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</si>
  <si>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</si>
  <si>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</si>
  <si>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</si>
  <si>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</si>
  <si>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</si>
  <si>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</si>
  <si>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</si>
  <si>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</si>
  <si>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</si>
  <si>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</si>
  <si>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</si>
  <si>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</si>
  <si>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</si>
  <si>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</si>
  <si>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</si>
  <si>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</si>
  <si>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</si>
  <si>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</si>
  <si>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</si>
  <si>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</si>
  <si>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</si>
  <si>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</si>
  <si>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</si>
  <si>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</si>
  <si>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</si>
  <si>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</si>
  <si>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</si>
  <si>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</si>
  <si>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</si>
  <si>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</si>
  <si>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</si>
  <si>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</si>
  <si>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</si>
  <si>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</si>
  <si>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</si>
  <si>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</si>
  <si>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</si>
  <si>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</si>
  <si>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</si>
  <si>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</si>
  <si>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</si>
  <si>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</si>
  <si>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</si>
  <si>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</si>
  <si>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</si>
  <si>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</si>
  <si>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</si>
  <si>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</si>
  <si>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</si>
  <si>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</si>
  <si>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</si>
  <si>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</si>
  <si>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</si>
  <si>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</si>
  <si>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</si>
  <si>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</si>
  <si>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</si>
  <si>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</si>
  <si>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</si>
  <si>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</si>
  <si>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</si>
  <si>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</si>
  <si>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</si>
  <si>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</si>
  <si>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</si>
  <si>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</si>
  <si>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</si>
  <si>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</si>
  <si>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</si>
  <si>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</si>
  <si>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</si>
  <si>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</si>
  <si>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</si>
  <si>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</si>
  <si>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</si>
  <si>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</si>
  <si>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</si>
  <si>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</si>
  <si>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</si>
  <si>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</si>
  <si>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</si>
  <si>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</si>
  <si>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</si>
  <si>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</si>
  <si>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</si>
  <si>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</si>
  <si>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</si>
  <si>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</si>
  <si>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</si>
  <si>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</si>
  <si>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</si>
  <si>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</si>
  <si>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</si>
  <si>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</si>
  <si>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</si>
  <si>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</si>
  <si>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</si>
  <si>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</si>
  <si>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</si>
  <si>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</si>
  <si>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</si>
  <si>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</si>
  <si>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</si>
  <si>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</si>
  <si>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</si>
  <si>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</si>
  <si>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</si>
  <si>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</si>
  <si>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</si>
  <si>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</si>
  <si>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</si>
  <si>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</si>
  <si>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</si>
  <si>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</si>
  <si>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</si>
  <si>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</si>
  <si>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</si>
  <si>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</si>
  <si>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</si>
  <si>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</si>
  <si>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</si>
  <si>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</si>
  <si>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</si>
  <si>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</si>
  <si>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</si>
  <si>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</si>
  <si>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</si>
  <si>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</si>
  <si>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</si>
  <si>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</si>
  <si>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</si>
  <si>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</si>
  <si>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</si>
  <si>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</si>
  <si>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</si>
  <si>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</si>
  <si>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</si>
  <si>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</si>
  <si>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</si>
  <si>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</si>
  <si>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</si>
  <si>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</si>
  <si>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</si>
  <si>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</si>
  <si>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</si>
  <si>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</si>
  <si>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</si>
  <si>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</si>
  <si>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</si>
  <si>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</si>
  <si>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</si>
  <si>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</si>
  <si>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</si>
  <si>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</si>
  <si>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</si>
  <si>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</si>
  <si>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</si>
  <si>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</si>
  <si>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</si>
  <si>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</si>
  <si>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</si>
  <si>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</si>
  <si>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</si>
  <si>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</si>
  <si>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</si>
  <si>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</si>
  <si>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</si>
  <si>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</si>
  <si>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</si>
  <si>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</si>
  <si>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</si>
  <si>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</si>
  <si>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</si>
  <si>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</si>
  <si>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</si>
  <si>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</si>
  <si>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</si>
  <si>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</si>
  <si>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</si>
  <si>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</si>
  <si>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</si>
  <si>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</si>
  <si>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</si>
  <si>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</si>
  <si>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</si>
  <si>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</si>
  <si>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</si>
  <si>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</si>
  <si>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</si>
  <si>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</si>
  <si>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</si>
  <si>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</si>
  <si>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</si>
  <si>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</si>
  <si>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</si>
  <si>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</si>
  <si>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</si>
  <si>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</si>
  <si>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</si>
  <si>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</si>
  <si>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</si>
  <si>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</si>
  <si>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</si>
  <si>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</si>
  <si>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</si>
  <si>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</si>
  <si>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</si>
  <si>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</si>
  <si>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</si>
  <si>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</si>
  <si>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</si>
  <si>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</si>
  <si>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</si>
  <si>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</si>
  <si>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</si>
  <si>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</si>
  <si>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</si>
  <si>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</si>
  <si>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</si>
  <si>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</si>
  <si>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</si>
  <si>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</si>
  <si>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</si>
  <si>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</si>
  <si>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</si>
  <si>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</si>
  <si>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</si>
  <si>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</si>
  <si>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</si>
  <si>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</si>
  <si>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</si>
  <si>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</si>
  <si>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</si>
  <si>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</si>
  <si>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</si>
  <si>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</si>
  <si>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</si>
  <si>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</si>
  <si>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</si>
  <si>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</si>
  <si>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</si>
  <si>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</si>
  <si>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</si>
  <si>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</si>
  <si>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</si>
  <si>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</si>
  <si>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</si>
  <si>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</si>
  <si>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</si>
  <si>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</si>
  <si>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</si>
  <si>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</si>
  <si>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</si>
  <si>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</si>
  <si>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</si>
  <si>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</si>
  <si>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</si>
  <si>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</si>
  <si>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</si>
  <si>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</si>
  <si>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</si>
  <si>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</si>
  <si>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</si>
  <si>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</si>
  <si>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</si>
  <si>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</si>
  <si>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</si>
  <si>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</si>
  <si>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</si>
  <si>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</si>
  <si>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</si>
  <si>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</si>
  <si>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</si>
  <si>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</si>
  <si>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</si>
  <si>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</si>
  <si>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</si>
  <si>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</si>
  <si>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</si>
  <si>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</si>
  <si>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</si>
  <si>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</si>
  <si>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</si>
  <si>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</si>
  <si>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</si>
  <si>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</si>
  <si>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</si>
  <si>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</si>
  <si>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</si>
  <si>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</si>
  <si>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</si>
  <si>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</si>
  <si>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</si>
  <si>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</si>
  <si>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</si>
  <si>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</si>
  <si>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</si>
  <si>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</si>
  <si>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</si>
  <si>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</si>
  <si>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</si>
  <si>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</si>
  <si>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</si>
  <si>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</si>
  <si>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</si>
  <si>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</si>
  <si>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</si>
  <si>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</si>
  <si>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</si>
  <si>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</si>
  <si>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</si>
  <si>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</si>
  <si>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</si>
  <si>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</si>
  <si>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</si>
  <si>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</si>
  <si>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</si>
  <si>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</si>
  <si>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</si>
  <si>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</si>
  <si>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</si>
  <si>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</si>
  <si>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</si>
  <si>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</si>
  <si>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</si>
  <si>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</si>
  <si>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</si>
  <si>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</si>
  <si>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</si>
  <si>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</si>
  <si>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</si>
  <si>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</si>
  <si>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</si>
  <si>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</si>
  <si>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</si>
  <si>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</si>
  <si>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</si>
  <si>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</si>
  <si>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</si>
  <si>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</si>
  <si>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</si>
  <si>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</si>
  <si>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</si>
  <si>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</si>
  <si>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</si>
  <si>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</si>
  <si>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</si>
  <si>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</si>
  <si>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</si>
  <si>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</si>
  <si>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</si>
  <si>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</si>
  <si>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</si>
  <si>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</si>
  <si>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</si>
  <si>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</si>
  <si>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</si>
  <si>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</si>
  <si>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</si>
  <si>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</si>
  <si>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</si>
  <si>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</si>
  <si>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</si>
  <si>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</si>
  <si>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</si>
  <si>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</si>
  <si>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</si>
  <si>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</si>
  <si>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</si>
  <si>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</si>
  <si>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</si>
  <si>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</si>
  <si>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</si>
  <si>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</si>
  <si>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</si>
  <si>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</si>
  <si>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</si>
  <si>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</si>
  <si>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</si>
  <si>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</si>
  <si>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</si>
  <si>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</si>
  <si>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</si>
  <si>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</si>
  <si>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</si>
  <si>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</si>
  <si>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</si>
  <si>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</si>
  <si>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</si>
  <si>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</si>
  <si>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</si>
  <si>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</si>
  <si>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</si>
  <si>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</si>
  <si>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</si>
  <si>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</si>
  <si>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</si>
  <si>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</si>
  <si>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</si>
  <si>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</si>
  <si>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</si>
  <si>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</si>
  <si>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</si>
  <si>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</si>
  <si>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</si>
  <si>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</si>
  <si>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</si>
  <si>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</si>
  <si>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</si>
  <si>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</si>
  <si>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</si>
  <si>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</si>
  <si>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</si>
  <si>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</si>
  <si>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</si>
  <si>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</si>
  <si>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</si>
  <si>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</si>
  <si>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</si>
  <si>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</si>
  <si>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</si>
  <si>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</si>
  <si>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</si>
  <si>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</si>
  <si>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</si>
  <si>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</si>
  <si>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</si>
  <si>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</si>
  <si>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</si>
  <si>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</si>
  <si>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</si>
  <si>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</si>
  <si>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</si>
  <si>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</si>
  <si>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</si>
  <si>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</si>
  <si>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</si>
  <si>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</si>
  <si>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</si>
  <si>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</si>
  <si>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</si>
  <si>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</si>
  <si>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</si>
  <si>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</si>
  <si>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</si>
  <si>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</si>
  <si>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</si>
  <si>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</si>
  <si>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</si>
  <si>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</si>
  <si>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</si>
  <si>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</si>
  <si>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</si>
  <si>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</si>
  <si>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</si>
  <si>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</si>
  <si>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</si>
  <si>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</si>
  <si>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</si>
  <si>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</si>
  <si>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</si>
  <si>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</si>
  <si>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</si>
  <si>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</si>
  <si>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</si>
  <si>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</si>
  <si>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</si>
  <si>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</si>
  <si>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</si>
  <si>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</si>
  <si>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</si>
  <si>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</si>
  <si>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</si>
  <si>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</si>
  <si>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</si>
  <si>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</si>
  <si>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</si>
  <si>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</si>
  <si>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</si>
  <si>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</si>
  <si>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</si>
  <si>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</si>
  <si>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</si>
  <si>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</si>
  <si>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</si>
  <si>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</si>
  <si>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</si>
  <si>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</si>
  <si>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</si>
  <si>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</si>
  <si>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</si>
  <si>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</si>
  <si>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</si>
  <si>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</si>
  <si>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</si>
  <si>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</si>
  <si>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</si>
  <si>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</si>
  <si>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</si>
  <si>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</si>
  <si>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</si>
  <si>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</si>
  <si>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</si>
  <si>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</si>
  <si>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</si>
  <si>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</si>
  <si>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</si>
  <si>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</si>
  <si>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</si>
  <si>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</si>
  <si>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</si>
  <si>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</si>
  <si>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</si>
  <si>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</si>
  <si>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</si>
  <si>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</si>
  <si>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</si>
  <si>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</si>
  <si>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</si>
  <si>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</si>
  <si>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</si>
  <si>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</si>
  <si>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</si>
  <si>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</si>
  <si>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</si>
  <si>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</si>
  <si>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</si>
  <si>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</si>
  <si>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</si>
  <si>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</si>
  <si>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</si>
  <si>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</si>
  <si>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</si>
  <si>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</si>
  <si>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</si>
  <si>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</si>
  <si>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</si>
  <si>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</si>
  <si>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</si>
  <si>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</si>
  <si>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</si>
  <si>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</si>
  <si>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</si>
  <si>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</si>
  <si>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</si>
  <si>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</si>
  <si>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</si>
  <si>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</si>
  <si>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</si>
  <si>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</si>
  <si>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</si>
  <si>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</si>
  <si>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</si>
  <si>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</si>
  <si>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</si>
  <si>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</si>
  <si>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</si>
  <si>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</si>
  <si>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</si>
  <si>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</si>
  <si>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</si>
  <si>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</si>
  <si>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</si>
  <si>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</si>
  <si>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</si>
  <si>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</si>
  <si>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</si>
  <si>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</si>
  <si>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</si>
  <si>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</si>
  <si>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</si>
  <si>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</si>
  <si>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</si>
  <si>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</si>
  <si>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</si>
  <si>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</si>
  <si>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</si>
  <si>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</si>
  <si>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</si>
  <si>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</si>
  <si>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</si>
  <si>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</si>
  <si>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</si>
  <si>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</si>
  <si>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</si>
  <si>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</si>
  <si>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</si>
  <si>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</si>
  <si>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</si>
  <si>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</si>
  <si>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</si>
  <si>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</si>
  <si>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</si>
  <si>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</si>
  <si>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</si>
  <si>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</si>
  <si>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</si>
  <si>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</si>
  <si>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</si>
  <si>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</si>
  <si>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</si>
  <si>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</si>
  <si>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</si>
  <si>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</si>
  <si>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</si>
  <si>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</si>
  <si>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</si>
  <si>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</si>
  <si>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</si>
  <si>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</si>
  <si>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</si>
  <si>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</si>
  <si>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</si>
  <si>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</si>
  <si>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</si>
  <si>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</si>
  <si>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</si>
  <si>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</si>
  <si>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</si>
  <si>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</si>
  <si>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</si>
  <si>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</si>
  <si>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</si>
  <si>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</si>
  <si>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</si>
  <si>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</si>
  <si>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</si>
  <si>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</si>
  <si>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</si>
  <si>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</si>
  <si>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</si>
  <si>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</si>
  <si>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</si>
  <si>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</si>
  <si>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</si>
  <si>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</si>
  <si>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</si>
  <si>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</si>
  <si>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</si>
  <si>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</si>
  <si>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</si>
  <si>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</si>
  <si>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</si>
  <si>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</si>
  <si>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</si>
  <si>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</si>
  <si>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</si>
  <si>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</si>
  <si>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</si>
  <si>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</si>
  <si>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</si>
  <si>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</si>
  <si>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</si>
  <si>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</si>
  <si>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</si>
  <si>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</si>
  <si>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</si>
  <si>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</si>
  <si>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</si>
  <si>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</si>
  <si>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</si>
  <si>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</si>
  <si>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</si>
  <si>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</si>
  <si>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</si>
  <si>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</si>
  <si>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</si>
  <si>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</si>
  <si>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</si>
  <si>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</si>
  <si>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</si>
  <si>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</si>
  <si>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</si>
  <si>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</si>
  <si>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</si>
  <si>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</si>
  <si>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</si>
  <si>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</si>
  <si>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</si>
  <si>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</si>
  <si>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</si>
  <si>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</si>
  <si>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</si>
  <si>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</si>
  <si>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</si>
  <si>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</si>
  <si>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</si>
  <si>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</si>
  <si>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</si>
  <si>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</si>
  <si>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</si>
  <si>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</si>
  <si>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</si>
  <si>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</si>
  <si>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</si>
  <si>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</si>
  <si>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</si>
  <si>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</si>
  <si>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</si>
  <si>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</si>
  <si>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</si>
  <si>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</si>
  <si>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</si>
  <si>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</si>
  <si>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</si>
  <si>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</si>
  <si>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</si>
  <si>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</si>
  <si>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</si>
  <si>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</si>
  <si>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</si>
  <si>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</si>
  <si>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</si>
  <si>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</si>
  <si>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</si>
  <si>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</si>
  <si>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</si>
  <si>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</si>
  <si>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</si>
  <si>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</si>
  <si>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</si>
  <si>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</si>
  <si>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</si>
  <si>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</si>
  <si>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</si>
  <si>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</si>
  <si>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</si>
  <si>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</si>
  <si>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</si>
  <si>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</si>
  <si>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</si>
  <si>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</si>
  <si>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</si>
  <si>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</si>
  <si>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</si>
  <si>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</si>
  <si>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</si>
  <si>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</si>
  <si>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</si>
  <si>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</si>
  <si>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</si>
  <si>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</si>
  <si>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</si>
  <si>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</si>
  <si>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</si>
  <si>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</si>
  <si>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</si>
  <si>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</si>
  <si>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</si>
  <si>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</si>
  <si>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</si>
  <si>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</si>
  <si>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</si>
  <si>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</si>
  <si>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</si>
  <si>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</si>
  <si>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</si>
  <si>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</si>
  <si>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</si>
  <si>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</si>
  <si>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</si>
  <si>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</si>
  <si>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</si>
  <si>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</si>
  <si>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</si>
  <si>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</si>
  <si>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</si>
  <si>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</si>
  <si>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</si>
  <si>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</si>
  <si>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</si>
  <si>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</si>
  <si>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</si>
  <si>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</si>
  <si>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</si>
  <si>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</si>
  <si>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</si>
  <si>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</si>
  <si>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</si>
  <si>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</si>
  <si>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</si>
  <si>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</si>
  <si>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</si>
  <si>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</si>
  <si>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</si>
  <si>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</si>
  <si>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</si>
  <si>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</si>
  <si>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</si>
  <si>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</si>
  <si>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</si>
  <si>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</si>
  <si>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</si>
  <si>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</si>
  <si>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</si>
  <si>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</si>
  <si>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</si>
  <si>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</si>
  <si>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</si>
  <si>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</si>
  <si>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</si>
  <si>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</si>
  <si>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</si>
  <si>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</si>
  <si>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</si>
  <si>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</si>
  <si>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</si>
  <si>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</si>
  <si>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</si>
  <si>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</si>
  <si>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</si>
  <si>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</si>
  <si>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</si>
  <si>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</si>
  <si>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</si>
  <si>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</si>
  <si>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</si>
  <si>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</si>
  <si>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</si>
  <si>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</si>
  <si>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</si>
  <si>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</si>
  <si>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</si>
  <si>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</si>
  <si>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</si>
  <si>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</si>
  <si>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</si>
  <si>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</si>
  <si>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</si>
  <si>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</si>
  <si>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</si>
  <si>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</si>
  <si>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</si>
  <si>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</si>
  <si>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</si>
  <si>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</si>
  <si>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</si>
  <si>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</si>
  <si>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</si>
  <si>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</si>
  <si>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</si>
  <si>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</si>
  <si>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</si>
  <si>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</si>
  <si>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</si>
  <si>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</si>
  <si>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</si>
  <si>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</si>
  <si>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</si>
  <si>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</si>
  <si>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</si>
  <si>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</si>
  <si>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</si>
  <si>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</si>
  <si>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</si>
  <si>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</si>
  <si>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</si>
  <si>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</si>
  <si>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</si>
  <si>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</si>
  <si>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</si>
  <si>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</si>
  <si>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</si>
  <si>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</si>
  <si>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</si>
  <si>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</si>
  <si>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</si>
  <si>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</si>
  <si>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</si>
  <si>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</si>
  <si>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</si>
  <si>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</si>
  <si>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</si>
  <si>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</si>
  <si>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</si>
  <si>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</si>
  <si>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</si>
  <si>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</si>
  <si>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</si>
  <si>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</si>
  <si>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</si>
  <si>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</si>
  <si>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</si>
  <si>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</si>
  <si>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</si>
  <si>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</si>
  <si>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</si>
  <si>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</si>
  <si>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</si>
  <si>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</si>
  <si>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</si>
  <si>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</si>
  <si>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</si>
  <si>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</si>
  <si>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</si>
  <si>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</si>
  <si>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</si>
  <si>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</si>
  <si>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</si>
  <si>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</si>
  <si>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</si>
  <si>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</si>
  <si>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</si>
  <si>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</si>
  <si>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</si>
  <si>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</si>
  <si>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</si>
  <si>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</si>
  <si>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</si>
  <si>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</si>
  <si>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</si>
  <si>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</si>
  <si>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</si>
  <si>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</si>
  <si>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</si>
  <si>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</si>
  <si>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</si>
  <si>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</si>
  <si>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</si>
  <si>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</si>
  <si>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</si>
  <si>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</si>
  <si>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</si>
  <si>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</si>
  <si>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</si>
  <si>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</si>
  <si>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</si>
  <si>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</si>
  <si>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</si>
  <si>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</si>
  <si>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</si>
  <si>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</si>
  <si>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</si>
  <si>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</si>
  <si>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</si>
  <si>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</si>
  <si>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</si>
  <si>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</si>
  <si>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</si>
  <si>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</si>
  <si>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</si>
  <si>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</si>
  <si>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</si>
  <si>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</si>
  <si>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</si>
  <si>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</si>
  <si>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</si>
  <si>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</si>
  <si>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</si>
  <si>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</si>
  <si>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</si>
  <si>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</si>
  <si>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</si>
  <si>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</si>
  <si>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</si>
  <si>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</si>
  <si>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</si>
  <si>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</si>
  <si>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</si>
  <si>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</si>
  <si>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</si>
  <si>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</si>
  <si>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</si>
  <si>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</si>
  <si>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</si>
  <si>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</si>
  <si>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</si>
  <si>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</si>
  <si>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</si>
  <si>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</si>
  <si>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</si>
  <si>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</si>
  <si>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</si>
  <si>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</si>
  <si>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</si>
  <si>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</si>
  <si>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</si>
  <si>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</si>
  <si>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</si>
  <si>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</si>
  <si>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</si>
  <si>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</si>
  <si>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</si>
  <si>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</si>
  <si>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</si>
  <si>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</si>
  <si>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</si>
  <si>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</si>
  <si>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</si>
  <si>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</si>
  <si>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</si>
  <si>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</si>
  <si>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</si>
  <si>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</si>
  <si>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</si>
  <si>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</si>
  <si>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</si>
  <si>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</si>
  <si>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</si>
  <si>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</si>
  <si>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</si>
  <si>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</si>
  <si>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</si>
  <si>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</si>
  <si>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</si>
  <si>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</si>
  <si>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</si>
  <si>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</si>
  <si>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</si>
  <si>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</si>
  <si>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</si>
  <si>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</si>
  <si>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</si>
  <si>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</si>
  <si>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</si>
  <si>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</si>
  <si>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</si>
  <si>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</si>
  <si>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</si>
  <si>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</si>
  <si>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</si>
  <si>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</si>
  <si>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</si>
  <si>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</si>
  <si>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</si>
  <si>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</si>
  <si>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</si>
  <si>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</si>
  <si>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</si>
  <si>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</si>
  <si>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</si>
  <si>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</si>
  <si>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</si>
  <si>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</si>
  <si>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</si>
  <si>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</si>
  <si>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</si>
  <si>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</si>
  <si>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</si>
  <si>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</si>
  <si>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</si>
  <si>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</si>
  <si>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</si>
  <si>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</si>
  <si>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</si>
  <si>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</si>
  <si>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</si>
  <si>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</si>
  <si>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</si>
  <si>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</si>
  <si>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</si>
  <si>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</si>
  <si>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</si>
  <si>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</si>
  <si>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</si>
  <si>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</si>
  <si>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</si>
  <si>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</si>
  <si>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</si>
  <si>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</si>
  <si>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</si>
  <si>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</si>
  <si>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</si>
  <si>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</si>
  <si>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</si>
  <si>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</si>
  <si>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</si>
  <si>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</si>
  <si>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</si>
  <si>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</si>
  <si>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</si>
  <si>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</si>
  <si>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</si>
  <si>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</si>
  <si>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</si>
  <si>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</si>
  <si>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</si>
  <si>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</si>
  <si>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</si>
  <si>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</si>
  <si>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</si>
  <si>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</si>
  <si>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</si>
  <si>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</si>
  <si>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</si>
  <si>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</si>
  <si>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</si>
  <si>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</si>
  <si>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</si>
  <si>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</si>
  <si>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</si>
  <si>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</si>
  <si>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</si>
  <si>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</si>
  <si>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</si>
  <si>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</si>
  <si>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</si>
  <si>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</si>
  <si>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</si>
  <si>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</si>
  <si>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</si>
  <si>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</si>
  <si>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</si>
  <si>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</si>
  <si>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</si>
  <si>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</si>
  <si>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</si>
  <si>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</si>
  <si>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</si>
  <si>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</si>
  <si>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</si>
  <si>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</si>
  <si>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</si>
  <si>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</si>
  <si>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</si>
  <si>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</si>
  <si>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</si>
  <si>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</si>
  <si>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</si>
  <si>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</si>
  <si>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</si>
  <si>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</si>
  <si>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</si>
  <si>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</si>
  <si>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</si>
  <si>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</si>
  <si>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</si>
  <si>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</si>
  <si>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</si>
  <si>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</si>
  <si>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</si>
  <si>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</si>
  <si>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</si>
  <si>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</si>
  <si>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</si>
  <si>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</si>
  <si>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</si>
  <si>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</si>
  <si>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</si>
  <si>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</si>
  <si>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</si>
  <si>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</si>
  <si>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</si>
  <si>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</si>
  <si>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</si>
  <si>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</si>
  <si>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</si>
  <si>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</si>
  <si>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</si>
  <si>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</si>
  <si>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</si>
  <si>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</si>
  <si>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</si>
  <si>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</si>
  <si>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</si>
  <si>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</si>
  <si>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</si>
  <si>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</si>
  <si>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</si>
  <si>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</si>
  <si>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</si>
  <si>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</si>
  <si>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</si>
  <si>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</si>
  <si>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</si>
  <si>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</si>
  <si>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</si>
  <si>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</si>
  <si>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</si>
  <si>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</si>
  <si>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</si>
  <si>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</si>
  <si>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</si>
  <si>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</si>
  <si>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</si>
  <si>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</si>
  <si>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</si>
  <si>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</si>
  <si>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</si>
  <si>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</si>
  <si>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</si>
  <si>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</si>
  <si>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</si>
  <si>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</si>
  <si>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</si>
  <si>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</si>
  <si>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</si>
  <si>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</si>
  <si>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</si>
  <si>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</si>
  <si>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</si>
  <si>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</si>
  <si>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</si>
  <si>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</si>
  <si>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</si>
  <si>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</si>
  <si>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</si>
  <si>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</si>
  <si>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</si>
  <si>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</si>
  <si>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</si>
  <si>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</si>
  <si>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</si>
  <si>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</si>
  <si>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</si>
  <si>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</si>
  <si>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</si>
  <si>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</si>
  <si>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</si>
  <si>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</si>
  <si>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</si>
  <si>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</si>
  <si>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</si>
  <si>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</si>
  <si>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</si>
  <si>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</si>
  <si>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</si>
  <si>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</si>
  <si>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</si>
  <si>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</si>
  <si>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</si>
  <si>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</si>
  <si>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</si>
  <si>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</si>
  <si>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</si>
  <si>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</si>
  <si>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</si>
  <si>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</si>
  <si>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</si>
  <si>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</si>
  <si>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</si>
  <si>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</si>
  <si>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</si>
  <si>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</si>
  <si>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</si>
  <si>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</si>
  <si>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</si>
  <si>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</si>
  <si>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</si>
  <si>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</si>
  <si>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</si>
  <si>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</si>
  <si>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</si>
  <si>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</si>
  <si>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</si>
  <si>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</si>
  <si>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</si>
  <si>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</si>
  <si>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</si>
  <si>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</si>
  <si>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</si>
  <si>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</si>
  <si>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</si>
  <si>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</si>
  <si>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</si>
  <si>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</si>
  <si>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</si>
  <si>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</si>
  <si>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</si>
  <si>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</si>
  <si>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</si>
  <si>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</si>
  <si>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</si>
  <si>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</si>
  <si>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</si>
  <si>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</si>
  <si>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</si>
  <si>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</si>
  <si>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</si>
  <si>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</si>
  <si>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</si>
  <si>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</si>
  <si>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</si>
  <si>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</si>
  <si>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</si>
  <si>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</si>
  <si>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</si>
  <si>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</si>
  <si>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</si>
  <si>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</si>
  <si>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</si>
  <si>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</si>
  <si>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</si>
  <si>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</si>
  <si>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</si>
  <si>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</si>
  <si>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</si>
  <si>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</si>
  <si>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</si>
  <si>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</si>
  <si>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</si>
  <si>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</si>
  <si>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</si>
  <si>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</si>
  <si>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</si>
  <si>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</si>
  <si>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</si>
  <si>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</si>
  <si>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</si>
  <si>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</si>
  <si>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</si>
  <si>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</si>
  <si>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</si>
  <si>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</si>
  <si>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</si>
  <si>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</si>
  <si>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</si>
  <si>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</si>
  <si>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</si>
  <si>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</si>
  <si>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</si>
  <si>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</si>
  <si>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</si>
  <si>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</si>
  <si>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</si>
  <si>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</si>
  <si>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</si>
  <si>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</si>
  <si>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</si>
  <si>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</si>
  <si>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</si>
  <si>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</si>
  <si>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</si>
  <si>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</si>
  <si>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</si>
  <si>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</si>
  <si>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</si>
  <si>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</si>
  <si>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</si>
  <si>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</si>
  <si>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</si>
  <si>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</si>
  <si>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</si>
  <si>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</si>
  <si>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</si>
  <si>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</si>
  <si>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</si>
  <si>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</si>
  <si>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</si>
  <si>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</si>
  <si>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</si>
  <si>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</si>
  <si>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</si>
  <si>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</si>
  <si>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</si>
  <si>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</si>
  <si>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</si>
  <si>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</si>
  <si>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</si>
  <si>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</si>
  <si>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</si>
  <si>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</si>
  <si>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</si>
  <si>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</si>
  <si>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</si>
  <si>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</si>
  <si>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</si>
  <si>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</si>
  <si>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</si>
  <si>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</si>
  <si>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</si>
  <si>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</si>
  <si>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</si>
  <si>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</si>
  <si>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</si>
  <si>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</si>
  <si>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</si>
  <si>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</si>
  <si>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</si>
  <si>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</si>
  <si>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</si>
  <si>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</si>
  <si>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</si>
  <si>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</si>
  <si>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</si>
  <si>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</si>
  <si>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</si>
  <si>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</si>
  <si>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</si>
  <si>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</si>
  <si>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</si>
  <si>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</si>
  <si>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</si>
  <si>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</si>
  <si>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</si>
  <si>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</si>
  <si>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</si>
  <si>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</si>
  <si>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</si>
  <si>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</si>
  <si>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</si>
  <si>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</si>
  <si>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</si>
  <si>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</si>
  <si>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</si>
  <si>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</si>
  <si>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</si>
  <si>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</si>
  <si>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</si>
  <si>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</si>
  <si>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</si>
  <si>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</si>
  <si>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</si>
  <si>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</si>
  <si>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</si>
  <si>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</si>
  <si>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</si>
  <si>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</si>
  <si>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</si>
  <si>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</si>
  <si>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</si>
  <si>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</si>
  <si>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</si>
  <si>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</si>
  <si>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</si>
  <si>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</si>
  <si>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</si>
  <si>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</si>
  <si>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</si>
  <si>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</si>
  <si>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</si>
  <si>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</si>
  <si>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</si>
  <si>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</si>
  <si>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</si>
  <si>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</si>
  <si>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</si>
  <si>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</si>
  <si>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</si>
  <si>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</si>
  <si>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</si>
  <si>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</si>
  <si>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</si>
  <si>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</si>
  <si>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</si>
  <si>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</si>
  <si>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</si>
  <si>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</si>
  <si>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</si>
  <si>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</si>
  <si>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</si>
  <si>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</si>
  <si>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</si>
  <si>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</si>
  <si>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</si>
  <si>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</si>
  <si>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</si>
  <si>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</si>
  <si>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</si>
  <si>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</si>
  <si>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</si>
  <si>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</si>
  <si>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</si>
  <si>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</si>
  <si>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</si>
  <si>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</si>
  <si>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</si>
  <si>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</si>
  <si>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</si>
  <si>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</si>
  <si>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</si>
  <si>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</si>
  <si>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</si>
  <si>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</si>
  <si>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</si>
  <si>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</si>
  <si>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</si>
  <si>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</si>
  <si>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</si>
  <si>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</si>
  <si>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</si>
  <si>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</si>
  <si>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</si>
  <si>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</si>
  <si>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</si>
  <si>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</si>
  <si>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</si>
  <si>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</si>
  <si>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</si>
  <si>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</si>
  <si>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</si>
  <si>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</si>
  <si>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</si>
  <si>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</si>
  <si>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</si>
  <si>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</si>
  <si>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</si>
  <si>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</si>
  <si>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</si>
  <si>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</si>
  <si>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</si>
  <si>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</si>
  <si>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</si>
  <si>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</si>
  <si>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</si>
  <si>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</si>
  <si>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</si>
  <si>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</si>
  <si>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</si>
  <si>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</si>
  <si>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</si>
  <si>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</si>
  <si>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</si>
  <si>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</si>
  <si>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</si>
  <si>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</si>
  <si>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</si>
  <si>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</si>
  <si>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</si>
  <si>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</si>
  <si>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</si>
  <si>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</si>
  <si>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</si>
  <si>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</si>
  <si>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</si>
  <si>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</si>
  <si>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</si>
  <si>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</si>
  <si>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</si>
  <si>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</si>
  <si>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</si>
  <si>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</si>
  <si>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</si>
  <si>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</si>
  <si>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</si>
  <si>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</si>
  <si>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</si>
  <si>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</si>
  <si>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</si>
  <si>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</si>
  <si>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</si>
  <si>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</si>
  <si>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</si>
  <si>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</si>
  <si>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</si>
  <si>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</si>
  <si>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</si>
  <si>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</si>
  <si>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</si>
  <si>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</si>
  <si>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</si>
  <si>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</si>
  <si>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</si>
  <si>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</si>
  <si>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</si>
  <si>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</si>
  <si>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</si>
  <si>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</si>
  <si>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</si>
  <si>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</si>
  <si>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</si>
  <si>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</si>
  <si>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</si>
  <si>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</si>
  <si>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</si>
  <si>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</si>
  <si>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</si>
  <si>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</si>
  <si>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</si>
  <si>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</si>
  <si>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</si>
  <si>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</si>
  <si>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</si>
  <si>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</si>
  <si>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</si>
  <si>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</si>
  <si>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</si>
  <si>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</si>
  <si>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</si>
  <si>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</si>
  <si>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</si>
  <si>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</si>
  <si>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</si>
  <si>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</si>
  <si>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</si>
  <si>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</si>
  <si>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</si>
  <si>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</si>
  <si>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</si>
  <si>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</si>
  <si>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</si>
  <si>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</si>
  <si>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</si>
  <si>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</si>
  <si>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</si>
  <si>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</si>
  <si>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</si>
  <si>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</si>
  <si>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</si>
  <si>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</si>
  <si>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</si>
  <si>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</si>
  <si>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</si>
  <si>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</si>
  <si>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</si>
  <si>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</si>
  <si>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</si>
  <si>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</si>
  <si>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</si>
  <si>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</si>
  <si>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</si>
  <si>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</si>
  <si>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</si>
  <si>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</si>
  <si>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</si>
  <si>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</si>
  <si>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</si>
  <si>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</si>
  <si>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</si>
  <si>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</si>
  <si>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</si>
  <si>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</si>
  <si>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</si>
  <si>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</si>
  <si>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</si>
  <si>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</si>
  <si>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</si>
  <si>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</si>
  <si>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</si>
  <si>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</si>
  <si>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</si>
  <si>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</si>
  <si>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</si>
  <si>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</si>
  <si>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</si>
  <si>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</si>
  <si>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</si>
  <si>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</si>
  <si>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</si>
  <si>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</si>
  <si>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</si>
  <si>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</si>
  <si>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</si>
  <si>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</si>
  <si>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</si>
  <si>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</si>
  <si>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</si>
  <si>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</si>
  <si>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</si>
  <si>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</si>
  <si>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</si>
  <si>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</si>
  <si>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</si>
  <si>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</si>
  <si>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</si>
  <si>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</si>
  <si>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</si>
  <si>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</si>
  <si>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</si>
  <si>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</si>
  <si>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</si>
  <si>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</si>
  <si>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</si>
  <si>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</si>
  <si>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</si>
  <si>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</si>
  <si>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</si>
  <si>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</si>
  <si>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</si>
  <si>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</si>
  <si>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</si>
  <si>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</si>
  <si>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</si>
  <si>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</si>
  <si>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</si>
  <si>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</si>
  <si>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</si>
  <si>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</si>
  <si>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</si>
  <si>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</si>
  <si>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</si>
  <si>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</si>
  <si>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</si>
  <si>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</si>
  <si>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</si>
  <si>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</si>
  <si>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</si>
  <si>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</si>
  <si>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</si>
  <si>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</si>
  <si>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</si>
  <si>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</si>
  <si>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</si>
  <si>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</si>
  <si>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</si>
  <si>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</si>
  <si>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</si>
  <si>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</si>
  <si>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</si>
  <si>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</si>
  <si>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</si>
  <si>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</si>
  <si>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</si>
  <si>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</si>
  <si>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</si>
  <si>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</si>
  <si>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</si>
  <si>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</si>
  <si>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</si>
  <si>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</si>
  <si>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</si>
  <si>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</si>
  <si>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</si>
  <si>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</si>
  <si>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</si>
  <si>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</si>
  <si>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</si>
  <si>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</si>
  <si>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</si>
  <si>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</si>
  <si>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</si>
  <si>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</si>
  <si>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</si>
  <si>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</si>
  <si>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</si>
  <si>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</si>
  <si>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</si>
  <si>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</si>
  <si>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</si>
  <si>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</si>
  <si>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</si>
  <si>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</si>
  <si>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</si>
  <si>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</si>
  <si>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</si>
  <si>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</si>
  <si>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</si>
  <si>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</si>
  <si>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</si>
  <si>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</si>
  <si>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</si>
  <si>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</si>
  <si>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</si>
  <si>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</si>
  <si>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</si>
  <si>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</si>
  <si>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</si>
  <si>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</si>
  <si>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</si>
  <si>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</si>
  <si>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</si>
  <si>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</si>
  <si>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</si>
  <si>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</si>
  <si>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</si>
  <si>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</si>
  <si>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</si>
  <si>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</si>
  <si>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</si>
  <si>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</si>
  <si>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</si>
  <si>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</si>
  <si>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</si>
  <si>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</si>
  <si>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</si>
  <si>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</si>
  <si>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</si>
  <si>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</si>
  <si>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</si>
  <si>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</si>
  <si>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</si>
  <si>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</si>
  <si>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</si>
  <si>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</si>
  <si>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</si>
  <si>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</si>
  <si>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</si>
  <si>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</si>
  <si>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</si>
  <si>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</si>
  <si>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</si>
  <si>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</si>
  <si>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</si>
  <si>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</si>
  <si>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</si>
  <si>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</si>
  <si>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</si>
  <si>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</si>
  <si>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</si>
  <si>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</si>
  <si>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</si>
  <si>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</si>
  <si>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</si>
  <si>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</si>
  <si>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</si>
  <si>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</si>
  <si>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</si>
  <si>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</si>
  <si>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</si>
  <si>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</si>
  <si>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</si>
  <si>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</si>
  <si>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</si>
  <si>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</si>
  <si>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</si>
  <si>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</si>
  <si>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</si>
  <si>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</si>
  <si>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</si>
  <si>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</si>
  <si>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</si>
  <si>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</si>
  <si>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</si>
  <si>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</si>
  <si>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</si>
  <si>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</si>
  <si>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</si>
  <si>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</si>
  <si>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</si>
  <si>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</si>
  <si>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</si>
  <si>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</si>
  <si>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</si>
  <si>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</si>
  <si>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</si>
  <si>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</si>
  <si>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</si>
  <si>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</si>
  <si>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</si>
  <si>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</si>
  <si>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</si>
  <si>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</si>
  <si>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</si>
  <si>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</si>
  <si>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</si>
  <si>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</si>
  <si>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</si>
  <si>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</si>
  <si>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</si>
  <si>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</si>
  <si>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</si>
  <si>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</si>
  <si>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</si>
  <si>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</si>
  <si>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</si>
  <si>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</si>
  <si>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</si>
  <si>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</si>
  <si>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</si>
  <si>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</si>
  <si>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</si>
  <si>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</si>
  <si>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</si>
  <si>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</si>
  <si>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</si>
  <si>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</si>
  <si>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</si>
  <si>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</si>
  <si>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</si>
  <si>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</si>
  <si>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</si>
  <si>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</si>
  <si>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</si>
  <si>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</si>
  <si>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</si>
  <si>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</si>
  <si>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</si>
  <si>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</si>
  <si>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</si>
  <si>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</si>
  <si>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</si>
  <si>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</si>
  <si>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</si>
  <si>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</si>
  <si>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</si>
  <si>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</si>
  <si>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</si>
  <si>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</si>
  <si>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</si>
  <si>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</si>
  <si>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</si>
  <si>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</si>
  <si>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</si>
  <si>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</si>
  <si>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</si>
  <si>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</si>
  <si>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</si>
  <si>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</si>
  <si>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</si>
  <si>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</si>
  <si>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</si>
  <si>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</si>
  <si>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</si>
  <si>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</si>
  <si>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</si>
  <si>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</si>
  <si>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</si>
  <si>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</si>
  <si>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</si>
  <si>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</si>
  <si>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</si>
  <si>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</si>
  <si>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</si>
  <si>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</si>
  <si>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</si>
  <si>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</si>
  <si>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</si>
  <si>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</si>
  <si>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</si>
  <si>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</si>
  <si>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</si>
  <si>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</si>
  <si>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</si>
  <si>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</si>
  <si>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</si>
  <si>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</si>
  <si>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</si>
  <si>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</si>
  <si>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</si>
  <si>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</si>
  <si>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</si>
  <si>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</si>
  <si>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</si>
  <si>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</si>
  <si>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</si>
  <si>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</si>
  <si>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</si>
  <si>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</si>
  <si>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</si>
  <si>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</si>
  <si>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</si>
  <si>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</si>
  <si>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</si>
  <si>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</si>
  <si>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</si>
  <si>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</si>
  <si>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</si>
  <si>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</si>
  <si>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</si>
  <si>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</si>
  <si>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</si>
  <si>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</si>
  <si>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</si>
  <si>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</si>
  <si>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</si>
  <si>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</si>
  <si>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</si>
  <si>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</si>
  <si>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</si>
  <si>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</si>
  <si>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</si>
  <si>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</si>
  <si>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</si>
  <si>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</si>
  <si>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</si>
  <si>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</si>
  <si>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</si>
  <si>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</si>
  <si>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</si>
  <si>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</si>
  <si>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</si>
  <si>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</si>
  <si>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</si>
  <si>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</si>
  <si>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</si>
  <si>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</si>
  <si>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</si>
  <si>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</si>
  <si>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</si>
  <si>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</si>
  <si>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</si>
  <si>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</si>
  <si>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</si>
  <si>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</si>
  <si>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</si>
  <si>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</si>
  <si>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</si>
  <si>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</si>
  <si>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</si>
  <si>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</si>
  <si>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</si>
  <si>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</si>
  <si>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</si>
  <si>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</si>
  <si>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</si>
  <si>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</si>
  <si>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</si>
  <si>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</si>
  <si>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</si>
  <si>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</si>
  <si>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</si>
  <si>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</si>
  <si>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</si>
  <si>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</si>
  <si>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</si>
  <si>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</si>
  <si>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</si>
  <si>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</si>
  <si>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</si>
  <si>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</si>
  <si>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</si>
  <si>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</si>
  <si>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</si>
  <si>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</si>
  <si>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</si>
  <si>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</si>
  <si>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</si>
  <si>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</si>
  <si>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</si>
  <si>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</si>
  <si>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</si>
  <si>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</si>
  <si>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</si>
  <si>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</si>
  <si>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</si>
  <si>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</si>
  <si>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</si>
  <si>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</si>
  <si>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</si>
  <si>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</si>
  <si>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</si>
  <si>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</si>
  <si>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</si>
  <si>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</si>
  <si>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</si>
  <si>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</si>
  <si>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</si>
  <si>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</si>
  <si>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</si>
  <si>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</si>
  <si>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</si>
  <si>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</si>
  <si>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</si>
  <si>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</si>
  <si>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</si>
  <si>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</si>
  <si>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</si>
  <si>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</si>
  <si>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</si>
  <si>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</si>
  <si>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</si>
  <si>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</si>
  <si>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</si>
  <si>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</si>
  <si>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</si>
  <si>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</si>
  <si>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</si>
  <si>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</si>
  <si>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</si>
  <si>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</si>
  <si>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</si>
  <si>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</si>
  <si>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</si>
  <si>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</si>
  <si>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</si>
  <si>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</si>
  <si>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</si>
  <si>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</si>
  <si>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</si>
  <si>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</si>
  <si>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</si>
  <si>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</si>
  <si>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</si>
  <si>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</si>
  <si>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</si>
  <si>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</si>
  <si>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</si>
  <si>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</si>
  <si>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</si>
  <si>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</si>
  <si>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</si>
  <si>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</si>
  <si>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</si>
  <si>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</si>
  <si>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</si>
  <si>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</si>
  <si>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</si>
  <si>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</si>
  <si>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</si>
  <si>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</si>
  <si>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</si>
  <si>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</si>
  <si>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</si>
  <si>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</si>
  <si>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</si>
  <si>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</si>
  <si>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</si>
  <si>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</si>
  <si>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</si>
  <si>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</si>
  <si>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</si>
  <si>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</si>
  <si>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</si>
  <si>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</si>
  <si>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</si>
  <si>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</si>
  <si>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</si>
  <si>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</si>
  <si>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</si>
  <si>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</si>
  <si>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</si>
  <si>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</si>
  <si>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</si>
  <si>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</si>
  <si>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</si>
  <si>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</si>
  <si>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</si>
  <si>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</si>
  <si>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</si>
  <si>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</si>
  <si>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</si>
  <si>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</si>
  <si>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</si>
  <si>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</si>
  <si>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</si>
  <si>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</si>
  <si>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</si>
  <si>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</si>
  <si>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</si>
  <si>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</si>
  <si>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</si>
  <si>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</si>
  <si>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</si>
  <si>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</si>
  <si>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</si>
  <si>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</si>
  <si>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</si>
  <si>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</si>
  <si>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</si>
  <si>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</si>
  <si>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</si>
  <si>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</si>
  <si>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</si>
  <si>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</si>
  <si>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</si>
  <si>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</si>
  <si>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</si>
  <si>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</si>
  <si>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</si>
  <si>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</si>
  <si>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</si>
  <si>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</si>
  <si>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</si>
  <si>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</si>
  <si>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</si>
  <si>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</si>
  <si>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</si>
  <si>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</si>
  <si>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</si>
  <si>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</si>
  <si>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</si>
  <si>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</si>
  <si>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</si>
  <si>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</si>
  <si>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</si>
  <si>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</si>
  <si>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</si>
  <si>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</si>
  <si>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</si>
  <si>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</si>
  <si>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</si>
  <si>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</si>
  <si>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</si>
  <si>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</si>
  <si>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</si>
  <si>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</si>
  <si>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</si>
  <si>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</si>
  <si>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</si>
  <si>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</si>
  <si>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</si>
  <si>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</si>
  <si>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</si>
  <si>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</si>
  <si>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</si>
  <si>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</si>
  <si>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</si>
  <si>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</si>
  <si>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</si>
  <si>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</si>
  <si>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</si>
  <si>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</si>
  <si>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</si>
  <si>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</si>
  <si>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</si>
  <si>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</si>
  <si>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</si>
  <si>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</si>
  <si>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</si>
  <si>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</si>
  <si>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</si>
  <si>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</si>
  <si>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</si>
  <si>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</si>
  <si>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</si>
  <si>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</si>
  <si>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</si>
  <si>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</si>
  <si>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</si>
  <si>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</si>
  <si>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</si>
  <si>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</si>
  <si>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</si>
  <si>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</si>
  <si>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</si>
  <si>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</si>
  <si>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</si>
  <si>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</si>
  <si>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</si>
  <si>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</si>
  <si>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</si>
  <si>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</si>
  <si>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</si>
  <si>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</si>
  <si>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</si>
  <si>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</si>
  <si>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</si>
  <si>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</si>
  <si>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</si>
  <si>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</si>
  <si>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</si>
  <si>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</si>
  <si>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</si>
  <si>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</si>
  <si>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</si>
  <si>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</si>
  <si>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</si>
  <si>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</si>
  <si>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</si>
  <si>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</si>
  <si>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</si>
  <si>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</si>
  <si>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</si>
  <si>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</si>
  <si>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</si>
  <si>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</si>
  <si>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</si>
  <si>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</si>
  <si>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</si>
  <si>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</si>
  <si>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</si>
  <si>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</si>
  <si>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</si>
  <si>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</si>
  <si>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</si>
  <si>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</si>
  <si>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</si>
  <si>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</si>
  <si>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</si>
  <si>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</si>
  <si>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</si>
  <si>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</si>
  <si>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</si>
  <si>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</si>
  <si>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</si>
  <si>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</si>
  <si>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</si>
  <si>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</si>
  <si>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</si>
  <si>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</si>
  <si>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</si>
  <si>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</si>
  <si>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</si>
  <si>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</si>
  <si>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</si>
  <si>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</si>
  <si>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</si>
  <si>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</si>
  <si>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</si>
  <si>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</si>
  <si>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</si>
  <si>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</si>
  <si>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</si>
  <si>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</si>
  <si>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</si>
  <si>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</si>
  <si>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</si>
  <si>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</si>
  <si>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</si>
  <si>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</si>
  <si>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</si>
  <si>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</si>
  <si>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</si>
  <si>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</si>
  <si>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</si>
  <si>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</si>
  <si>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</si>
  <si>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</si>
  <si>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</si>
  <si>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</si>
  <si>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</si>
  <si>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</si>
  <si>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</si>
  <si>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</si>
  <si>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</si>
  <si>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</si>
  <si>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</si>
  <si>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</si>
  <si>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</si>
  <si>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</si>
  <si>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</si>
  <si>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</si>
  <si>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</si>
  <si>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</si>
  <si>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</si>
  <si>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</si>
  <si>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</si>
  <si>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</si>
  <si>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</si>
  <si>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</si>
  <si>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</si>
  <si>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</si>
  <si>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</si>
  <si>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</si>
  <si>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</si>
  <si>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</si>
  <si>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</si>
  <si>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</si>
  <si>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</si>
  <si>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</si>
  <si>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</si>
  <si>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</si>
  <si>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</si>
  <si>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</si>
  <si>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</si>
  <si>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</si>
  <si>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</si>
  <si>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</si>
  <si>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</si>
  <si>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</si>
  <si>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</si>
  <si>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</si>
  <si>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</si>
  <si>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</si>
  <si>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</si>
  <si>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</si>
  <si>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</si>
  <si>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</si>
  <si>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</si>
  <si>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</si>
  <si>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</si>
  <si>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</si>
  <si>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</si>
  <si>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</si>
  <si>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</si>
  <si>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</si>
  <si>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</si>
  <si>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</si>
  <si>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</si>
  <si>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</si>
  <si>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</si>
  <si>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</si>
  <si>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</si>
  <si>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</si>
  <si>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</si>
  <si>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</si>
  <si>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</si>
  <si>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</si>
  <si>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</si>
  <si>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</si>
  <si>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</si>
  <si>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</si>
  <si>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</si>
  <si>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</si>
  <si>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</si>
  <si>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</si>
  <si>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</si>
  <si>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</si>
  <si>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</si>
  <si>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</si>
  <si>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</si>
  <si>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</si>
  <si>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</si>
  <si>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</si>
  <si>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</si>
  <si>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</si>
  <si>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</si>
  <si>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</si>
  <si>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</si>
  <si>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</si>
  <si>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</si>
  <si>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</si>
  <si>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</si>
  <si>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</si>
  <si>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</si>
  <si>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</si>
  <si>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</si>
  <si>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</si>
  <si>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</si>
  <si>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</si>
  <si>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</si>
  <si>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</si>
  <si>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</si>
  <si>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</si>
  <si>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</si>
  <si>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</si>
  <si>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</si>
  <si>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</si>
  <si>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</si>
  <si>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</si>
  <si>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</si>
  <si>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</si>
  <si>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</si>
  <si>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</si>
  <si>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</si>
  <si>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</si>
  <si>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</si>
  <si>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</si>
  <si>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</si>
  <si>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</si>
  <si>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</si>
  <si>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</si>
  <si>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</si>
  <si>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</si>
  <si>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</si>
  <si>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</si>
  <si>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</si>
  <si>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</si>
  <si>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</si>
  <si>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</si>
  <si>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</si>
  <si>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</si>
  <si>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</si>
  <si>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</si>
  <si>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</si>
  <si>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</si>
  <si>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</si>
  <si>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</si>
  <si>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</si>
  <si>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</si>
  <si>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</si>
  <si>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</si>
  <si>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</si>
  <si>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</si>
  <si>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</si>
  <si>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</si>
  <si>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</si>
  <si>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</si>
  <si>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</si>
  <si>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</si>
  <si>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</si>
  <si>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</si>
  <si>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</si>
  <si>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</si>
  <si>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</si>
  <si>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</si>
  <si>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</si>
  <si>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</si>
  <si>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</si>
  <si>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</si>
  <si>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</si>
  <si>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</si>
  <si>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</si>
  <si>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</si>
  <si>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</si>
  <si>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</si>
  <si>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</si>
  <si>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</si>
  <si>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</si>
  <si>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</si>
  <si>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</si>
  <si>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</si>
  <si>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</si>
  <si>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</si>
  <si>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</si>
  <si>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</si>
  <si>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</si>
  <si>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</si>
  <si>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</si>
  <si>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</si>
  <si>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</si>
  <si>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</si>
  <si>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</si>
  <si>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</si>
  <si>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</si>
  <si>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</si>
  <si>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</si>
  <si>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</si>
  <si>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</si>
  <si>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</si>
  <si>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</si>
  <si>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</si>
  <si>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</si>
  <si>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</si>
  <si>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</si>
  <si>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</si>
  <si>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</si>
  <si>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</si>
  <si>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</si>
  <si>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</si>
  <si>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</si>
  <si>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</si>
  <si>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</si>
  <si>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</si>
  <si>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</si>
  <si>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</si>
  <si>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</si>
  <si>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</si>
  <si>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</si>
  <si>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</si>
  <si>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</si>
  <si>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</si>
  <si>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</si>
  <si>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</si>
  <si>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</si>
  <si>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</si>
  <si>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</si>
  <si>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</si>
  <si>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</si>
  <si>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</si>
  <si>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</si>
  <si>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</si>
  <si>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</si>
  <si>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</si>
  <si>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</si>
  <si>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</si>
  <si>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</si>
  <si>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</si>
  <si>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</si>
  <si>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</si>
  <si>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</si>
  <si>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</si>
  <si>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</si>
  <si>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</si>
  <si>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</si>
  <si>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</si>
  <si>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</si>
  <si>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</si>
  <si>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</si>
  <si>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</si>
  <si>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</si>
  <si>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</si>
  <si>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</si>
  <si>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</si>
  <si>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</si>
  <si>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</si>
  <si>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</si>
  <si>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</si>
  <si>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</si>
  <si>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</si>
  <si>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</si>
  <si>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</si>
  <si>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</si>
  <si>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</si>
  <si>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</si>
  <si>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</si>
  <si>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</si>
  <si>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</si>
  <si>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</si>
  <si>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</si>
  <si>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</si>
  <si>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</si>
  <si>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</si>
  <si>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</si>
  <si>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</si>
  <si>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</si>
  <si>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</si>
  <si>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</si>
  <si>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</si>
  <si>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</si>
  <si>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</si>
  <si>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</si>
  <si>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</si>
  <si>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</si>
  <si>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</si>
  <si>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</si>
  <si>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</si>
  <si>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</si>
  <si>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</si>
  <si>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</si>
  <si>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</si>
  <si>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</si>
  <si>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</si>
  <si>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</si>
  <si>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</si>
  <si>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</si>
  <si>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</si>
  <si>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</si>
  <si>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</si>
  <si>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</si>
  <si>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</si>
  <si>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</si>
  <si>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</si>
  <si>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</si>
  <si>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</si>
  <si>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</si>
  <si>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</si>
  <si>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</si>
  <si>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</si>
  <si>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</si>
  <si>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</si>
  <si>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</si>
  <si>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</si>
  <si>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</si>
  <si>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</si>
  <si>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</si>
  <si>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</si>
  <si>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</si>
  <si>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</si>
  <si>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</si>
  <si>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</si>
  <si>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</si>
  <si>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</si>
  <si>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</si>
  <si>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</si>
  <si>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</si>
  <si>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</si>
  <si>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</si>
  <si>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</si>
  <si>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</si>
  <si>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</si>
  <si>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</si>
  <si>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</si>
  <si>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</si>
  <si>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</si>
  <si>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</si>
  <si>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</si>
  <si>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</si>
  <si>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</si>
  <si>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</si>
  <si>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</si>
  <si>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</si>
  <si>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</si>
  <si>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</si>
  <si>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</si>
  <si>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</si>
  <si>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</si>
  <si>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</si>
  <si>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</si>
  <si>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</si>
  <si>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</si>
  <si>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</si>
  <si>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</si>
  <si>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</si>
  <si>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</si>
  <si>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</si>
  <si>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</si>
  <si>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</si>
  <si>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</si>
  <si>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</si>
  <si>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</si>
  <si>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</si>
  <si>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</si>
  <si>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</si>
  <si>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</si>
  <si>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</si>
  <si>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</si>
  <si>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</si>
  <si>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</si>
  <si>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</si>
  <si>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</si>
  <si>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</si>
  <si>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</si>
  <si>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</si>
  <si>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</si>
  <si>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</si>
  <si>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</si>
  <si>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</si>
  <si>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</si>
  <si>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</si>
  <si>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</si>
  <si>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</si>
  <si>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</si>
  <si>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</si>
  <si>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</si>
  <si>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</si>
  <si>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</si>
  <si>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</si>
  <si>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</si>
  <si>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</si>
  <si>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</si>
  <si>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</si>
  <si>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</si>
  <si>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</si>
  <si>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</si>
  <si>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</si>
  <si>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</si>
  <si>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</si>
  <si>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</si>
  <si>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</si>
  <si>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</si>
  <si>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</si>
  <si>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</si>
  <si>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</si>
  <si>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</si>
  <si>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</si>
  <si>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</si>
  <si>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</si>
  <si>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</si>
  <si>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</si>
  <si>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</si>
  <si>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</si>
  <si>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</si>
  <si>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</si>
  <si>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</si>
  <si>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</si>
  <si>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</si>
  <si>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</si>
  <si>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</si>
  <si>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</si>
  <si>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</si>
  <si>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</si>
  <si>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</si>
  <si>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</si>
  <si>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</si>
  <si>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</si>
  <si>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</si>
  <si>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</si>
  <si>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</si>
  <si>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</si>
  <si>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</si>
  <si>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</si>
  <si>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</si>
  <si>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</si>
  <si>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</si>
  <si>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</si>
  <si>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</si>
  <si>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</si>
  <si>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</si>
  <si>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</si>
  <si>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</si>
  <si>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</si>
  <si>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</si>
  <si>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</si>
  <si>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</si>
  <si>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</si>
  <si>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</si>
  <si>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</si>
  <si>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</si>
  <si>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</si>
  <si>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</si>
  <si>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</si>
  <si>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</si>
  <si>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</si>
  <si>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</si>
  <si>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</si>
  <si>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</si>
  <si>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</si>
  <si>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</si>
  <si>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</si>
  <si>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</si>
  <si>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</si>
  <si>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</si>
  <si>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</si>
  <si>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</si>
  <si>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</si>
  <si>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</si>
  <si>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</si>
  <si>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</si>
  <si>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</si>
  <si>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</si>
  <si>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</si>
  <si>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</si>
  <si>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</si>
  <si>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</si>
  <si>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</si>
  <si>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</si>
  <si>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</si>
  <si>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</si>
  <si>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</si>
  <si>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</si>
  <si>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</si>
  <si>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</si>
  <si>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</si>
  <si>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</si>
  <si>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</si>
  <si>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</si>
  <si>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</si>
  <si>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</si>
  <si>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</si>
  <si>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</si>
  <si>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</si>
  <si>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</si>
  <si>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</si>
  <si>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</si>
  <si>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</si>
  <si>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</si>
  <si>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</si>
  <si>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</si>
  <si>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</si>
  <si>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</si>
  <si>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</si>
  <si>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</si>
  <si>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</si>
  <si>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</si>
  <si>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</si>
  <si>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</si>
  <si>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</si>
  <si>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</si>
  <si>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</si>
  <si>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</si>
  <si>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</si>
  <si>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</si>
  <si>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</si>
  <si>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</si>
  <si>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</si>
  <si>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</si>
  <si>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</si>
  <si>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</si>
  <si>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</si>
  <si>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</si>
  <si>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</si>
  <si>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</si>
  <si>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</si>
  <si>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</si>
  <si>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</si>
  <si>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</si>
  <si>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</si>
  <si>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</si>
  <si>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</si>
  <si>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</si>
  <si>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</si>
  <si>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</si>
  <si>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</si>
  <si>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</si>
  <si>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</si>
  <si>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</si>
  <si>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</si>
  <si>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</si>
  <si>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</si>
  <si>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</si>
  <si>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</si>
  <si>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</si>
  <si>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</si>
  <si>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</si>
  <si>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</si>
  <si>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</si>
  <si>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</si>
  <si>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</si>
  <si>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</si>
  <si>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</si>
  <si>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</si>
  <si>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</si>
  <si>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</si>
  <si>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</si>
  <si>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</si>
  <si>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</si>
  <si>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</si>
  <si>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</si>
  <si>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</si>
  <si>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</si>
  <si>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</si>
  <si>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</si>
  <si>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</si>
  <si>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</si>
  <si>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</si>
  <si>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</si>
  <si>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</si>
  <si>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</si>
  <si>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</si>
  <si>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</si>
  <si>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</si>
  <si>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</si>
  <si>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</si>
  <si>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</si>
  <si>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</si>
  <si>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</si>
  <si>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</si>
  <si>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</si>
  <si>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</si>
  <si>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</si>
  <si>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</si>
  <si>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</si>
  <si>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</si>
  <si>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</si>
  <si>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</si>
  <si>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</si>
  <si>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</si>
  <si>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</si>
  <si>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</si>
  <si>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</si>
  <si>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</si>
  <si>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</si>
  <si>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</si>
  <si>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</si>
  <si>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</si>
  <si>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</si>
  <si>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</si>
  <si>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</si>
  <si>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</si>
  <si>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</si>
  <si>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</si>
  <si>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</si>
  <si>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</si>
  <si>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</si>
  <si>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</si>
  <si>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</si>
  <si>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</si>
  <si>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</si>
  <si>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</si>
  <si>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</si>
  <si>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</si>
  <si>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</si>
  <si>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</si>
  <si>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</si>
  <si>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</si>
  <si>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</si>
  <si>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</si>
  <si>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</si>
  <si>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</si>
  <si>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</si>
  <si>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</si>
  <si>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</si>
  <si>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</si>
  <si>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</si>
  <si>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</si>
  <si>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</si>
  <si>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</si>
  <si>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</si>
  <si>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</si>
  <si>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</si>
  <si>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</si>
  <si>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</si>
  <si>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</si>
  <si>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</si>
  <si>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</si>
  <si>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</si>
  <si>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</si>
  <si>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</si>
  <si>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</si>
  <si>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</si>
  <si>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</si>
  <si>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</si>
  <si>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</si>
  <si>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</si>
  <si>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</si>
  <si>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</si>
  <si>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</si>
  <si>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</si>
  <si>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</si>
  <si>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</si>
  <si>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</si>
  <si>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</si>
  <si>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</si>
  <si>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</si>
  <si>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</si>
  <si>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</si>
  <si>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</si>
  <si>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</si>
  <si>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</si>
  <si>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</si>
  <si>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</si>
  <si>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</si>
  <si>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</si>
  <si>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</si>
  <si>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</si>
  <si>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</si>
  <si>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</si>
  <si>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</si>
  <si>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</si>
  <si>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</si>
  <si>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</si>
  <si>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</si>
  <si>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</si>
  <si>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</si>
  <si>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</si>
  <si>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</si>
  <si>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</si>
  <si>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</si>
  <si>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</si>
  <si>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</si>
  <si>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</si>
  <si>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</si>
  <si>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</si>
  <si>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</si>
  <si>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</si>
  <si>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</si>
  <si>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</si>
  <si>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</si>
  <si>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</si>
  <si>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</si>
  <si>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</si>
  <si>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</si>
  <si>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</si>
  <si>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</si>
  <si>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</si>
  <si>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</si>
  <si>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</si>
  <si>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</si>
  <si>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</si>
  <si>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</si>
  <si>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</si>
  <si>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</si>
  <si>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</si>
  <si>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</si>
  <si>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</si>
  <si>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</si>
  <si>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</si>
  <si>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</si>
  <si>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</si>
  <si>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</si>
  <si>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</si>
  <si>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</si>
  <si>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</si>
  <si>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</si>
  <si>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</si>
  <si>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</si>
  <si>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</si>
  <si>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</si>
  <si>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</si>
  <si>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</si>
  <si>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</si>
  <si>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</si>
  <si>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</si>
  <si>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</si>
  <si>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</si>
  <si>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</si>
  <si>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</si>
  <si>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</si>
  <si>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</si>
  <si>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</si>
  <si>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</si>
  <si>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</si>
  <si>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</si>
  <si>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</si>
  <si>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</si>
  <si>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</si>
  <si>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</si>
  <si>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</si>
  <si>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</si>
  <si>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</si>
  <si>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</si>
  <si>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</si>
  <si>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</si>
  <si>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</si>
  <si>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</si>
  <si>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</si>
  <si>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</si>
  <si>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</si>
  <si>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</si>
  <si>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</si>
  <si>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</si>
  <si>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</si>
  <si>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</si>
  <si>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</si>
  <si>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</si>
  <si>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</si>
  <si>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</si>
  <si>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</si>
  <si>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</si>
  <si>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</si>
  <si>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</si>
  <si>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</si>
  <si>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</si>
  <si>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</si>
  <si>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</si>
  <si>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</si>
  <si>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</si>
  <si>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</si>
  <si>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</si>
  <si>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</si>
  <si>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</si>
  <si>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</si>
  <si>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</si>
  <si>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</si>
  <si>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</si>
  <si>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</si>
  <si>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</si>
  <si>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</si>
  <si>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</si>
  <si>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</si>
  <si>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</si>
  <si>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</si>
  <si>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</si>
  <si>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</si>
  <si>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</si>
  <si>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</si>
  <si>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</si>
  <si>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</si>
  <si>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</si>
  <si>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</si>
  <si>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</si>
  <si>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</si>
  <si>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</si>
  <si>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</si>
  <si>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</si>
  <si>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</si>
  <si>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</si>
  <si>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</si>
  <si>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</si>
  <si>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</si>
  <si>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</si>
  <si>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</si>
  <si>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</si>
  <si>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</si>
  <si>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</si>
  <si>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</si>
  <si>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</si>
  <si>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</si>
  <si>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</si>
  <si>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</si>
  <si>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</si>
  <si>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</si>
  <si>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</si>
  <si>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</si>
  <si>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</si>
  <si>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</si>
  <si>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</si>
  <si>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</si>
  <si>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</si>
  <si>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</si>
  <si>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</si>
  <si>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</si>
  <si>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</si>
  <si>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</si>
  <si>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</si>
  <si>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</si>
  <si>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</si>
  <si>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</si>
  <si>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</si>
  <si>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</si>
  <si>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</si>
  <si>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</si>
  <si>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</si>
  <si>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</si>
  <si>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</si>
  <si>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</si>
  <si>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</si>
  <si>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</si>
  <si>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</si>
  <si>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</si>
  <si>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</si>
  <si>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</si>
  <si>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</si>
  <si>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</si>
  <si>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</si>
  <si>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</si>
  <si>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</si>
  <si>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</si>
  <si>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</si>
  <si>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</si>
  <si>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</si>
  <si>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</si>
  <si>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</si>
  <si>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</si>
  <si>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</si>
  <si>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</si>
  <si>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</si>
  <si>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</si>
  <si>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</si>
  <si>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</si>
  <si>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</si>
  <si>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</si>
  <si>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</si>
  <si>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</si>
  <si>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</si>
  <si>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</si>
  <si>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</si>
  <si>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</si>
  <si>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</si>
  <si>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</si>
  <si>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</si>
  <si>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</si>
  <si>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</si>
  <si>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</si>
  <si>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</si>
  <si>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</si>
  <si>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</si>
  <si>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</si>
  <si>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</si>
  <si>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</si>
  <si>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</si>
  <si>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</si>
  <si>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</si>
  <si>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</si>
  <si>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</si>
  <si>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</si>
  <si>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</si>
  <si>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</si>
  <si>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</si>
  <si>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</si>
  <si>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</si>
  <si>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</si>
  <si>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</si>
  <si>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</si>
  <si>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</si>
  <si>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</si>
  <si>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</si>
  <si>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</si>
  <si>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</si>
  <si>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</si>
  <si>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</si>
  <si>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</si>
  <si>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</si>
  <si>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</si>
  <si>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</si>
  <si>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</si>
  <si>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</si>
  <si>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</si>
  <si>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</si>
  <si>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</si>
  <si>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</si>
  <si>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</si>
  <si>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</si>
  <si>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</si>
  <si>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</si>
  <si>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</si>
  <si>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</si>
  <si>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</si>
  <si>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</si>
  <si>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</si>
  <si>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</si>
  <si>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</si>
  <si>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</si>
  <si>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</si>
  <si>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</si>
  <si>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</si>
  <si>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</si>
  <si>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</si>
  <si>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</si>
  <si>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</si>
  <si>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</si>
  <si>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</si>
  <si>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</si>
  <si>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</si>
  <si>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</si>
  <si>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</si>
  <si>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</si>
  <si>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</si>
  <si>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</si>
  <si>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</si>
  <si>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</si>
  <si>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</si>
  <si>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</si>
  <si>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</si>
  <si>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</si>
  <si>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</si>
  <si>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</si>
  <si>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</si>
  <si>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</si>
  <si>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</si>
  <si>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</si>
  <si>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</si>
  <si>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</si>
  <si>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</si>
  <si>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</si>
  <si>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</si>
  <si>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</si>
  <si>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</si>
  <si>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</si>
  <si>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</si>
  <si>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</si>
  <si>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</si>
  <si>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</si>
  <si>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</si>
  <si>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</si>
  <si>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</si>
  <si>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</si>
  <si>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</si>
  <si>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</si>
  <si>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</si>
  <si>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</si>
  <si>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</si>
  <si>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</si>
  <si>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</si>
  <si>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</si>
  <si>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</si>
  <si>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</si>
  <si>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</si>
  <si>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</si>
  <si>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</si>
  <si>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</si>
  <si>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</si>
  <si>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</si>
  <si>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</si>
  <si>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</si>
  <si>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</si>
  <si>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</si>
  <si>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</si>
  <si>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</si>
  <si>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</si>
  <si>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</si>
  <si>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</si>
  <si>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</si>
  <si>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</si>
  <si>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</si>
  <si>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</si>
  <si>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</si>
  <si>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</si>
  <si>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</si>
  <si>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</si>
  <si>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</si>
  <si>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</si>
  <si>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</si>
  <si>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</si>
  <si>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</si>
  <si>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</si>
  <si>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</si>
  <si>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</si>
  <si>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</si>
  <si>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</si>
  <si>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</si>
  <si>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</si>
  <si>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</si>
  <si>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</si>
  <si>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</si>
  <si>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</si>
  <si>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</si>
  <si>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</si>
  <si>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</si>
  <si>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</si>
  <si>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</si>
  <si>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</si>
  <si>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</si>
  <si>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</si>
  <si>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</si>
  <si>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</si>
  <si>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</si>
  <si>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</si>
  <si>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</si>
  <si>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</si>
  <si>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</si>
  <si>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</si>
  <si>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</si>
  <si>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</si>
  <si>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</si>
  <si>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</si>
  <si>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</si>
  <si>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</si>
  <si>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</si>
  <si>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</si>
  <si>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</si>
  <si>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</si>
  <si>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</si>
  <si>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</si>
  <si>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</si>
  <si>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</si>
  <si>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</si>
  <si>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</si>
  <si>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</si>
  <si>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</si>
  <si>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</si>
  <si>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</si>
  <si>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</si>
  <si>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</si>
  <si>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</si>
  <si>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</si>
  <si>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</si>
  <si>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</si>
  <si>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</si>
  <si>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</si>
  <si>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</si>
  <si>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</si>
  <si>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</si>
  <si>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</si>
  <si>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</si>
  <si>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</si>
  <si>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</si>
  <si>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</si>
  <si>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</si>
  <si>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</si>
  <si>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</si>
  <si>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</si>
  <si>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</si>
  <si>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</si>
  <si>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</si>
  <si>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</si>
  <si>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</si>
  <si>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</si>
  <si>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</si>
  <si>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</si>
  <si>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</si>
  <si>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</si>
  <si>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</si>
  <si>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</si>
  <si>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</si>
  <si>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</si>
  <si>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</si>
  <si>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</si>
  <si>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</si>
  <si>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</si>
  <si>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</si>
  <si>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</si>
  <si>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</si>
  <si>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</si>
  <si>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</si>
  <si>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</si>
  <si>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</si>
  <si>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</si>
  <si>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</si>
  <si>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</si>
  <si>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</si>
  <si>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</si>
  <si>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</si>
  <si>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</si>
  <si>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</si>
  <si>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</si>
  <si>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</si>
  <si>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</si>
  <si>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</si>
  <si>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</si>
  <si>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</si>
  <si>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</si>
  <si>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</si>
  <si>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</si>
  <si>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</si>
  <si>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</si>
  <si>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</si>
  <si>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</si>
  <si>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</si>
  <si>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</si>
  <si>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</si>
  <si>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</si>
  <si>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</si>
  <si>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</si>
  <si>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</si>
  <si>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</si>
  <si>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</si>
  <si>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</si>
  <si>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</si>
  <si>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</si>
  <si>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</si>
  <si>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</si>
  <si>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</si>
  <si>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</si>
  <si>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</si>
  <si>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</si>
  <si>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</si>
  <si>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</si>
  <si>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</si>
  <si>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</si>
  <si>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</si>
  <si>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</si>
  <si>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</si>
  <si>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</si>
  <si>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</si>
  <si>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</si>
  <si>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</si>
  <si>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</si>
  <si>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</si>
  <si>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</si>
  <si>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</si>
  <si>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</si>
  <si>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</si>
  <si>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</si>
  <si>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</si>
  <si>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</si>
  <si>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</si>
  <si>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</si>
  <si>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</si>
  <si>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</si>
  <si>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</si>
  <si>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</si>
  <si>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</si>
  <si>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</si>
  <si>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</si>
  <si>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</si>
  <si>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</si>
  <si>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</si>
  <si>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</si>
  <si>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</si>
  <si>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</si>
  <si>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</si>
  <si>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</si>
  <si>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</si>
  <si>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</si>
  <si>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</si>
  <si>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</si>
  <si>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</si>
  <si>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</si>
  <si>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</si>
  <si>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</si>
  <si>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</si>
  <si>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</si>
  <si>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</si>
  <si>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</si>
  <si>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</si>
  <si>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</si>
  <si>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</si>
  <si>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</si>
  <si>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</si>
  <si>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</si>
  <si>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</si>
  <si>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</si>
  <si>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</si>
  <si>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</si>
  <si>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</si>
  <si>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</si>
  <si>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</si>
  <si>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</si>
  <si>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</si>
  <si>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</si>
  <si>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</si>
  <si>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</si>
  <si>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</si>
  <si>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</si>
  <si>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</si>
  <si>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</si>
  <si>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</si>
  <si>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</si>
  <si>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</si>
  <si>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</si>
  <si>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</si>
  <si>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</si>
  <si>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</si>
  <si>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</si>
  <si>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</si>
  <si>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</si>
  <si>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</si>
  <si>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</si>
  <si>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</si>
  <si>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</si>
  <si>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</si>
  <si>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</si>
  <si>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</si>
  <si>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</si>
  <si>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</si>
  <si>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</si>
  <si>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</si>
  <si>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</si>
  <si>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</si>
  <si>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</si>
  <si>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</si>
  <si>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</si>
  <si>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</si>
  <si>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</si>
  <si>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</si>
  <si>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</si>
  <si>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</si>
  <si>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</si>
  <si>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</si>
  <si>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</si>
  <si>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</si>
  <si>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</si>
  <si>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</si>
  <si>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</si>
  <si>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</si>
  <si>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</si>
  <si>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</si>
  <si>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</si>
  <si>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</si>
  <si>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</si>
  <si>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</si>
  <si>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</si>
  <si>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</si>
  <si>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</si>
  <si>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</si>
  <si>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</si>
  <si>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</si>
  <si>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</si>
  <si>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</si>
  <si>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</si>
  <si>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</si>
  <si>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</si>
  <si>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</si>
  <si>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</si>
  <si>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</si>
  <si>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</si>
  <si>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</si>
  <si>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</si>
  <si>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</si>
  <si>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</si>
  <si>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</si>
  <si>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</si>
  <si>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</si>
  <si>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</si>
  <si>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</si>
  <si>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</si>
  <si>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</si>
  <si>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</si>
  <si>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</si>
  <si>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</si>
  <si>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</si>
  <si>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</si>
  <si>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</si>
  <si>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</si>
  <si>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</si>
  <si>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</si>
  <si>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</si>
  <si>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</si>
  <si>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</si>
  <si>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</si>
  <si>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</si>
  <si>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</si>
  <si>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</si>
  <si>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</si>
  <si>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</si>
  <si>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</si>
  <si>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</si>
  <si>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</si>
  <si>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</si>
  <si>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</si>
  <si>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</si>
  <si>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</si>
  <si>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</si>
  <si>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</si>
  <si>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</si>
  <si>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</si>
  <si>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</si>
  <si>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</si>
  <si>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</si>
  <si>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</si>
  <si>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</si>
  <si>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</si>
  <si>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</si>
  <si>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</si>
  <si>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</si>
  <si>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</si>
  <si>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</si>
  <si>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</si>
  <si>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</si>
  <si>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</si>
  <si>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</si>
  <si>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</si>
  <si>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</si>
  <si>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</si>
  <si>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</si>
  <si>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</si>
  <si>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</si>
  <si>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</si>
  <si>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</si>
  <si>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</si>
  <si>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</si>
  <si>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</si>
  <si>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</si>
  <si>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</si>
  <si>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</si>
  <si>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</si>
  <si>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</si>
  <si>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</si>
  <si>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</si>
  <si>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</si>
  <si>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</si>
  <si>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</si>
  <si>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</si>
  <si>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</si>
  <si>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</si>
  <si>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</si>
  <si>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</si>
  <si>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</si>
  <si>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</si>
  <si>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</si>
  <si>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</si>
  <si>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</si>
  <si>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</si>
  <si>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</si>
  <si>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</si>
  <si>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</si>
  <si>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</si>
  <si>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</si>
  <si>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</si>
  <si>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</si>
  <si>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</si>
  <si>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</si>
  <si>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</si>
  <si>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</si>
  <si>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</si>
  <si>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</si>
  <si>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</si>
  <si>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</si>
  <si>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</si>
  <si>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</si>
  <si>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</si>
  <si>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</si>
  <si>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</si>
  <si>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</si>
  <si>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</si>
  <si>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</si>
  <si>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</si>
  <si>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</si>
  <si>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</si>
  <si>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</si>
  <si>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</si>
  <si>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</si>
  <si>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</si>
  <si>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</si>
  <si>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</si>
  <si>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</si>
  <si>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</si>
  <si>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</si>
  <si>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</si>
  <si>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</si>
  <si>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</si>
  <si>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</si>
  <si>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</si>
  <si>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</si>
  <si>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</si>
  <si>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</si>
  <si>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</si>
  <si>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</si>
  <si>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</si>
  <si>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</si>
  <si>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</si>
  <si>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</si>
  <si>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</si>
  <si>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</si>
  <si>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</si>
  <si>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</si>
  <si>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</si>
  <si>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</si>
  <si>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</si>
  <si>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</si>
  <si>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</si>
  <si>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</si>
  <si>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</si>
  <si>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</si>
  <si>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</si>
  <si>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</si>
  <si>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</si>
  <si>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</si>
  <si>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</si>
  <si>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</si>
  <si>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</si>
  <si>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</si>
  <si>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</si>
  <si>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</si>
  <si>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</si>
  <si>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</si>
  <si>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</si>
  <si>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</si>
  <si>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</si>
  <si>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</si>
  <si>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</si>
  <si>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</si>
  <si>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</si>
  <si>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</si>
  <si>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</si>
  <si>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</si>
  <si>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</si>
  <si>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</si>
  <si>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</si>
  <si>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</si>
  <si>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</si>
  <si>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</si>
  <si>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</si>
  <si>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</si>
  <si>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</si>
  <si>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</si>
  <si>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</si>
  <si>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</si>
  <si>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</si>
  <si>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</si>
  <si>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</si>
  <si>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</si>
  <si>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</si>
  <si>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</si>
  <si>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</si>
  <si>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</si>
  <si>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</si>
  <si>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</si>
  <si>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</si>
  <si>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</si>
  <si>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</si>
  <si>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</si>
  <si>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</si>
  <si>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</si>
  <si>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</si>
  <si>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</si>
  <si>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</si>
  <si>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</si>
  <si>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</si>
  <si>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</si>
  <si>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</si>
  <si>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</si>
  <si>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</si>
  <si>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</si>
  <si>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</si>
  <si>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</si>
  <si>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</si>
  <si>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</si>
  <si>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</si>
  <si>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</si>
  <si>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</si>
  <si>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</si>
  <si>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</si>
  <si>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</si>
  <si>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</si>
  <si>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</si>
  <si>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</si>
  <si>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</si>
  <si>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</si>
  <si>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</si>
  <si>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</si>
  <si>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</si>
  <si>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</si>
  <si>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</si>
  <si>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</si>
  <si>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</si>
  <si>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</si>
  <si>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</si>
  <si>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</si>
  <si>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</si>
  <si>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</si>
  <si>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</si>
  <si>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</si>
  <si>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</si>
  <si>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</si>
  <si>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</si>
  <si>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</si>
  <si>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</si>
  <si>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</si>
  <si>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</si>
  <si>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</si>
  <si>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</si>
  <si>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</si>
  <si>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</si>
  <si>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</si>
  <si>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</si>
  <si>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</si>
  <si>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</si>
  <si>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</si>
  <si>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</si>
  <si>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</si>
  <si>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</si>
  <si>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</si>
  <si>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</si>
  <si>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</si>
  <si>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</si>
  <si>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</si>
  <si>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</si>
  <si>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</si>
  <si>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</si>
  <si>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</si>
  <si>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</si>
  <si>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</si>
  <si>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</si>
  <si>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</si>
  <si>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</si>
  <si>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</si>
  <si>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</si>
  <si>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</si>
  <si>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</si>
  <si>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</si>
  <si>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</si>
  <si>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</si>
  <si>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</si>
  <si>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</si>
  <si>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</si>
  <si>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</si>
  <si>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</si>
  <si>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</si>
  <si>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</si>
  <si>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</si>
  <si>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</si>
  <si>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</si>
  <si>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</si>
  <si>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</si>
  <si>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</si>
  <si>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</si>
  <si>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</si>
  <si>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</si>
  <si>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</si>
  <si>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</si>
  <si>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</si>
  <si>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</si>
  <si>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</si>
  <si>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</si>
  <si>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</si>
  <si>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</si>
  <si>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</si>
  <si>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</si>
  <si>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</si>
  <si>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</si>
  <si>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</si>
  <si>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</si>
  <si>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</si>
  <si>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</si>
  <si>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</si>
  <si>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</si>
  <si>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</si>
  <si>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</si>
  <si>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</si>
  <si>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</si>
  <si>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</si>
  <si>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</si>
  <si>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</si>
  <si>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</si>
  <si>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</si>
  <si>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</si>
  <si>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</si>
  <si>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</si>
  <si>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</si>
  <si>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</si>
  <si>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</si>
  <si>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</si>
  <si>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</si>
  <si>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</si>
  <si>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</si>
  <si>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</si>
  <si>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</si>
  <si>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</si>
  <si>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</si>
  <si>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</si>
  <si>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</si>
  <si>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</si>
  <si>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</si>
  <si>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</si>
  <si>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</si>
  <si>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</si>
  <si>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</si>
  <si>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</si>
  <si>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</si>
  <si>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</si>
  <si>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</si>
  <si>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</si>
  <si>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</si>
  <si>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</si>
  <si>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</si>
  <si>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</si>
  <si>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</si>
  <si>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</si>
  <si>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</si>
  <si>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</si>
  <si>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</si>
  <si>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</si>
  <si>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</si>
  <si>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</si>
  <si>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</si>
  <si>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</si>
  <si>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</si>
  <si>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</si>
  <si>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</si>
  <si>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</si>
  <si>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</si>
  <si>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</si>
  <si>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</si>
  <si>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</si>
  <si>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</si>
  <si>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</si>
  <si>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</si>
  <si>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</si>
  <si>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</si>
  <si>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</si>
  <si>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</si>
  <si>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</si>
  <si>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</si>
  <si>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</si>
  <si>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</si>
  <si>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</si>
  <si>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</si>
  <si>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</si>
  <si>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</si>
  <si>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</si>
  <si>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</si>
  <si>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</si>
  <si>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</si>
  <si>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</si>
  <si>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</si>
  <si>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</si>
  <si>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</si>
  <si>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</si>
  <si>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</si>
  <si>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</si>
  <si>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</si>
  <si>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</si>
  <si>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</si>
  <si>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</si>
  <si>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</si>
  <si>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</si>
  <si>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</si>
  <si>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</si>
  <si>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</si>
  <si>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</si>
  <si>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</si>
  <si>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</si>
  <si>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</si>
  <si>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</si>
  <si>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</si>
  <si>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</si>
  <si>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</si>
  <si>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</si>
  <si>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</si>
  <si>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</si>
  <si>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</si>
  <si>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</si>
  <si>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</si>
  <si>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</si>
  <si>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</si>
  <si>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</si>
  <si>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</si>
  <si>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</si>
  <si>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</si>
  <si>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</si>
  <si>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</si>
  <si>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</si>
  <si>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</si>
  <si>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</si>
  <si>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</si>
  <si>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</si>
  <si>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</si>
  <si>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</si>
  <si>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</si>
  <si>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</si>
  <si>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</si>
  <si>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</si>
  <si>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</si>
  <si>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</si>
  <si>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</si>
  <si>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</si>
  <si>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</si>
  <si>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</si>
  <si>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</si>
  <si>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</si>
  <si>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</si>
  <si>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</si>
  <si>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</si>
  <si>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</si>
  <si>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</si>
  <si>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</si>
  <si>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</si>
  <si>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</si>
  <si>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</si>
  <si>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</si>
  <si>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</si>
  <si>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</si>
  <si>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</si>
  <si>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</si>
  <si>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</si>
  <si>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</si>
  <si>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</si>
  <si>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</si>
  <si>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</si>
  <si>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</si>
  <si>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</si>
  <si>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</si>
  <si>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</si>
  <si>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</si>
  <si>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</si>
  <si>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</si>
  <si>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</si>
  <si>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</si>
  <si>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</si>
  <si>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</si>
  <si>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</si>
  <si>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</si>
  <si>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</si>
  <si>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</si>
  <si>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</si>
  <si>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</si>
  <si>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</si>
  <si>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</si>
  <si>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</si>
  <si>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</si>
  <si>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</si>
  <si>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</si>
  <si>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</si>
  <si>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</si>
  <si>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</si>
  <si>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</si>
  <si>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</si>
  <si>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</si>
  <si>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</si>
  <si>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</si>
  <si>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</si>
  <si>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</si>
  <si>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</si>
  <si>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</si>
  <si>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</si>
  <si>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</si>
  <si>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</si>
  <si>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</si>
  <si>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</si>
  <si>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</si>
  <si>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</si>
  <si>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</si>
  <si>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</si>
  <si>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</si>
  <si>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</si>
  <si>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</si>
  <si>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</si>
  <si>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</si>
  <si>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</si>
  <si>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</si>
  <si>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</si>
  <si>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</si>
  <si>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</si>
  <si>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</si>
  <si>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</si>
  <si>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</si>
  <si>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</si>
  <si>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</si>
  <si>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</si>
  <si>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</si>
  <si>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</si>
  <si>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</si>
  <si>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</si>
  <si>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</si>
  <si>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</si>
  <si>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</si>
  <si>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</si>
  <si>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</si>
  <si>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</si>
  <si>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</si>
  <si>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</si>
  <si>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</si>
  <si>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</si>
  <si>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</si>
  <si>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</si>
  <si>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</si>
  <si>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</si>
  <si>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</si>
  <si>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</si>
  <si>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</si>
  <si>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</si>
  <si>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</si>
  <si>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</si>
  <si>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</si>
  <si>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</si>
  <si>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</si>
  <si>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</si>
  <si>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</si>
  <si>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</si>
  <si>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</si>
  <si>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</si>
  <si>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</si>
  <si>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</si>
  <si>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</si>
  <si>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</si>
  <si>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</si>
  <si>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</si>
  <si>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</si>
  <si>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</si>
  <si>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</si>
  <si>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</si>
  <si>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</si>
  <si>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</si>
  <si>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</si>
  <si>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</si>
  <si>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</si>
  <si>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</si>
  <si>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</si>
  <si>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</si>
  <si>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</si>
  <si>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</si>
  <si>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</si>
  <si>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</si>
  <si>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</si>
  <si>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</si>
  <si>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</si>
  <si>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</si>
  <si>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</si>
  <si>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</si>
  <si>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</si>
  <si>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</si>
  <si>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</si>
  <si>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</si>
  <si>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</si>
  <si>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</si>
  <si>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</si>
  <si>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</si>
  <si>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</si>
  <si>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</si>
  <si>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</si>
  <si>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</si>
  <si>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</si>
  <si>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</si>
  <si>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</si>
  <si>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</si>
  <si>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</si>
  <si>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</si>
  <si>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</si>
  <si>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</si>
  <si>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</si>
  <si>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</si>
  <si>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</si>
  <si>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</si>
  <si>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</si>
  <si>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</si>
  <si>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</si>
  <si>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</si>
  <si>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</si>
  <si>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</si>
  <si>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</si>
  <si>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</si>
  <si>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</si>
  <si>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</si>
  <si>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</si>
  <si>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</si>
  <si>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</si>
  <si>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</si>
  <si>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</si>
  <si>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</si>
  <si>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</si>
  <si>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</si>
  <si>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</si>
  <si>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</si>
  <si>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</si>
  <si>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</si>
  <si>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</si>
  <si>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</si>
  <si>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</si>
  <si>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</si>
  <si>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</si>
  <si>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</si>
  <si>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</si>
  <si>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</si>
  <si>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</si>
  <si>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</si>
  <si>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</si>
  <si>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</si>
  <si>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</si>
  <si>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</si>
  <si>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</si>
  <si>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</si>
  <si>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</si>
  <si>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</si>
  <si>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</si>
  <si>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</si>
  <si>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</si>
  <si>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</si>
  <si>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</si>
  <si>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</si>
  <si>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</si>
  <si>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</si>
  <si>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</si>
  <si>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</si>
  <si>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</si>
  <si>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</si>
  <si>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</si>
  <si>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</si>
  <si>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</si>
  <si>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</si>
  <si>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</si>
  <si>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</si>
  <si>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</si>
  <si>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</si>
  <si>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</si>
  <si>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</si>
  <si>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</si>
  <si>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</si>
  <si>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</si>
  <si>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</si>
  <si>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</si>
  <si>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</si>
  <si>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</si>
  <si>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</si>
  <si>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</si>
  <si>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</si>
  <si>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</si>
  <si>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</si>
  <si>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</si>
  <si>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</si>
  <si>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</si>
  <si>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</si>
  <si>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</si>
  <si>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</si>
  <si>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</si>
  <si>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</si>
  <si>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</si>
  <si>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</si>
  <si>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</si>
  <si>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</si>
  <si>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</si>
  <si>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</si>
  <si>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</si>
  <si>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</si>
  <si>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</si>
  <si>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</si>
  <si>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</si>
  <si>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</si>
  <si>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</si>
  <si>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</si>
  <si>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</si>
  <si>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</si>
  <si>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</si>
  <si>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</si>
  <si>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</si>
  <si>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</si>
  <si>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</si>
  <si>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</si>
  <si>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</si>
  <si>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</si>
  <si>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</si>
  <si>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</si>
  <si>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</si>
  <si>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</si>
  <si>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</si>
  <si>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</si>
  <si>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</si>
  <si>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</si>
  <si>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</si>
  <si>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</si>
  <si>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</si>
  <si>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</si>
  <si>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</si>
  <si>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</si>
  <si>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</si>
  <si>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</si>
  <si>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</si>
  <si>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</si>
  <si>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</si>
  <si>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</si>
  <si>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</si>
  <si>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</si>
  <si>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</si>
  <si>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</si>
  <si>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</si>
  <si>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</si>
  <si>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</si>
  <si>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</si>
  <si>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</si>
  <si>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</si>
  <si>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</si>
  <si>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</si>
  <si>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</si>
  <si>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</si>
  <si>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</si>
  <si>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</si>
  <si>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</si>
  <si>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</si>
  <si>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</si>
  <si>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</si>
  <si>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</si>
  <si>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</si>
  <si>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</si>
  <si>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</si>
  <si>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</si>
  <si>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</si>
  <si>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</si>
  <si>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</si>
  <si>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</si>
  <si>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</si>
  <si>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</si>
  <si>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</si>
  <si>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</si>
  <si>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</si>
  <si>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</si>
  <si>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</si>
  <si>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</si>
  <si>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</si>
  <si>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</si>
  <si>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</si>
  <si>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</si>
  <si>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</si>
  <si>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</si>
  <si>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</si>
  <si>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</si>
  <si>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</si>
  <si>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</si>
  <si>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</si>
  <si>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</si>
  <si>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</si>
  <si>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</si>
  <si>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</si>
  <si>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</si>
  <si>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</si>
  <si>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</si>
  <si>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</si>
  <si>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</si>
  <si>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</si>
  <si>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</si>
  <si>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</si>
  <si>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</si>
  <si>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</si>
  <si>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</si>
  <si>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</si>
  <si>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</si>
  <si>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</si>
  <si>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</si>
  <si>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</si>
  <si>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</si>
  <si>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</si>
  <si>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</si>
  <si>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</si>
  <si>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</si>
  <si>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</si>
  <si>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</si>
  <si>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</si>
  <si>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</si>
  <si>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</si>
  <si>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</si>
  <si>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</si>
  <si>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</si>
  <si>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</si>
  <si>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</si>
  <si>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</si>
  <si>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</si>
  <si>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</si>
  <si>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</si>
  <si>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</si>
  <si>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</si>
  <si>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</si>
  <si>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</si>
  <si>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</si>
  <si>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</si>
  <si>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</si>
  <si>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</si>
  <si>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</si>
  <si>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</si>
  <si>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</si>
  <si>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</si>
  <si>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</si>
  <si>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</si>
  <si>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</si>
  <si>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</si>
  <si>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</si>
  <si>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</si>
  <si>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</si>
  <si>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</si>
  <si>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</si>
  <si>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</si>
  <si>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</si>
  <si>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</si>
  <si>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</si>
  <si>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</si>
  <si>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</si>
  <si>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</si>
  <si>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</si>
  <si>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</si>
  <si>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</si>
  <si>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</si>
  <si>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</si>
  <si>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</si>
  <si>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</si>
  <si>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</si>
  <si>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</si>
  <si>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</si>
  <si>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</si>
  <si>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</si>
  <si>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</si>
  <si>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</si>
  <si>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</si>
  <si>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</si>
  <si>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</si>
  <si>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</si>
  <si>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</si>
  <si>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</si>
  <si>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</si>
  <si>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</si>
  <si>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</si>
  <si>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</si>
  <si>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</si>
  <si>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</si>
  <si>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</si>
  <si>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</si>
  <si>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</si>
  <si>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</si>
  <si>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</si>
  <si>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</si>
  <si>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</si>
  <si>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</si>
  <si>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</si>
  <si>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</si>
  <si>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</si>
  <si>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</si>
  <si>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</si>
  <si>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</si>
  <si>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</si>
  <si>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</si>
  <si>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</si>
  <si>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</si>
  <si>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</si>
  <si>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</si>
  <si>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</si>
  <si>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</si>
  <si>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</si>
  <si>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</si>
  <si>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</si>
  <si>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</si>
  <si>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</si>
  <si>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</si>
  <si>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</si>
  <si>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</si>
  <si>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</si>
  <si>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</si>
  <si>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</si>
  <si>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</si>
  <si>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</si>
  <si>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</si>
  <si>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</si>
  <si>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</si>
  <si>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</si>
  <si>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</si>
  <si>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</si>
  <si>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</si>
  <si>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</si>
  <si>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</si>
  <si>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</si>
  <si>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</si>
  <si>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</si>
  <si>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</si>
  <si>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</si>
  <si>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</si>
  <si>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</si>
  <si>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</si>
  <si>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</si>
  <si>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</si>
  <si>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</si>
  <si>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</si>
  <si>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</si>
  <si>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</si>
  <si>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</si>
  <si>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</si>
  <si>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</si>
  <si>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</si>
  <si>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</si>
  <si>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</si>
  <si>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</si>
  <si>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</si>
  <si>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</si>
  <si>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</si>
  <si>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</si>
  <si>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</si>
  <si>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</si>
  <si>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</si>
  <si>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</si>
  <si>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</si>
  <si>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</si>
  <si>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</si>
  <si>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</si>
  <si>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</si>
  <si>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</si>
  <si>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</si>
  <si>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</si>
  <si>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</si>
  <si>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</si>
  <si>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</si>
  <si>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</si>
  <si>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</si>
  <si>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</si>
  <si>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</si>
  <si>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</si>
  <si>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</si>
  <si>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</si>
  <si>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</si>
  <si>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</si>
  <si>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</si>
  <si>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</si>
  <si>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</si>
  <si>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</si>
  <si>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</si>
  <si>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</si>
  <si>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</si>
  <si>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</si>
  <si>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</si>
  <si>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</si>
  <si>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</si>
  <si>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</si>
  <si>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</si>
  <si>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</si>
  <si>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</si>
  <si>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</si>
  <si>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</si>
  <si>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</si>
  <si>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</si>
  <si>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</si>
  <si>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</si>
  <si>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</si>
  <si>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</si>
  <si>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</si>
  <si>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</si>
  <si>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</si>
  <si>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</si>
  <si>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</si>
  <si>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</si>
  <si>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</si>
  <si>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</si>
  <si>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</si>
  <si>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</si>
  <si>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</si>
  <si>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</si>
  <si>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</si>
  <si>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</si>
  <si>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</si>
  <si>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</si>
  <si>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</si>
  <si>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</si>
  <si>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</si>
  <si>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</si>
  <si>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</si>
  <si>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</si>
  <si>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</si>
  <si>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</si>
  <si>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</si>
  <si>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</si>
  <si>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</si>
  <si>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</si>
  <si>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</si>
  <si>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</si>
  <si>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</si>
  <si>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</si>
  <si>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</si>
  <si>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</si>
  <si>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</si>
  <si>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</si>
  <si>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</si>
  <si>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</si>
  <si>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</si>
  <si>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</si>
  <si>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</si>
  <si>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</si>
  <si>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</si>
  <si>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</si>
  <si>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</si>
  <si>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</si>
  <si>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</si>
  <si>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</si>
  <si>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</si>
  <si>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</si>
  <si>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</si>
  <si>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</si>
  <si>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</si>
  <si>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</si>
  <si>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</si>
  <si>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</si>
  <si>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</si>
  <si>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</si>
  <si>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</si>
  <si>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</si>
  <si>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</si>
  <si>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</si>
  <si>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</si>
  <si>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</si>
  <si>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</si>
  <si>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</si>
  <si>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</si>
  <si>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</si>
  <si>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</si>
  <si>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</si>
  <si>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</si>
  <si>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</si>
  <si>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</si>
  <si>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</si>
  <si>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</si>
  <si>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</si>
  <si>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</si>
  <si>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</si>
  <si>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</si>
  <si>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</si>
  <si>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</si>
  <si>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</si>
  <si>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</si>
  <si>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</si>
  <si>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</si>
  <si>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</si>
  <si>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</si>
  <si>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</si>
  <si>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</si>
  <si>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</si>
  <si>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</si>
  <si>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</si>
  <si>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</si>
  <si>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</si>
  <si>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</si>
  <si>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</si>
  <si>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</si>
  <si>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</si>
  <si>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</si>
  <si>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</si>
  <si>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</si>
  <si>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</si>
  <si>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</si>
  <si>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</si>
  <si>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</si>
  <si>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</si>
  <si>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</si>
  <si>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</si>
  <si>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</si>
  <si>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</si>
  <si>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</si>
  <si>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</si>
  <si>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</si>
  <si>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</si>
  <si>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</si>
  <si>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</si>
  <si>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</si>
  <si>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</si>
  <si>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</si>
  <si>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</si>
  <si>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</si>
  <si>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</si>
  <si>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</si>
  <si>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</si>
  <si>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</si>
  <si>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</si>
  <si>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</si>
  <si>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</si>
  <si>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</si>
  <si>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</si>
  <si>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</si>
  <si>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</si>
  <si>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</si>
  <si>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</si>
  <si>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</si>
  <si>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</si>
  <si>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</si>
  <si>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</si>
  <si>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</si>
  <si>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</si>
  <si>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</si>
  <si>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</si>
  <si>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</si>
  <si>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</si>
  <si>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</si>
  <si>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</si>
  <si>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</si>
  <si>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</si>
  <si>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</si>
  <si>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</si>
  <si>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</si>
  <si>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</si>
  <si>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</si>
  <si>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</si>
  <si>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</si>
  <si>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</si>
  <si>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</si>
  <si>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</si>
  <si>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</si>
  <si>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</si>
  <si>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</si>
  <si>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</si>
  <si>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</si>
  <si>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</si>
  <si>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</si>
  <si>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</si>
  <si>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</si>
  <si>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</si>
  <si>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</si>
  <si>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</si>
  <si>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</si>
  <si>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</si>
  <si>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</si>
  <si>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</si>
  <si>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</si>
  <si>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</si>
  <si>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</si>
  <si>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</si>
  <si>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</si>
  <si>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</si>
  <si>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</si>
  <si>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</si>
  <si>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</si>
  <si>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</si>
  <si>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</si>
  <si>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</si>
  <si>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</si>
  <si>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</si>
  <si>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</si>
  <si>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</si>
  <si>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</si>
  <si>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</si>
  <si>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</si>
  <si>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</si>
  <si>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</si>
  <si>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</si>
  <si>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</si>
  <si>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</si>
  <si>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</si>
  <si>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</si>
  <si>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</si>
  <si>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</si>
  <si>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</si>
  <si>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</si>
  <si>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</si>
  <si>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</si>
  <si>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</si>
  <si>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</si>
  <si>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</si>
  <si>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</si>
  <si>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</si>
  <si>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</si>
  <si>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</si>
  <si>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</si>
  <si>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</si>
  <si>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</si>
  <si>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</si>
  <si>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</si>
  <si>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</si>
  <si>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</si>
  <si>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</si>
  <si>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</si>
  <si>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</si>
  <si>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</si>
  <si>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</si>
  <si>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</si>
  <si>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</si>
  <si>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</si>
  <si>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</si>
  <si>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</si>
  <si>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</si>
  <si>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</si>
  <si>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</si>
  <si>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</si>
  <si>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</si>
  <si>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</si>
  <si>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</si>
  <si>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</si>
  <si>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</si>
  <si>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</si>
  <si>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</si>
  <si>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</si>
  <si>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</si>
  <si>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</si>
  <si>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</si>
  <si>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</si>
  <si>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</si>
  <si>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</si>
  <si>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</si>
  <si>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</si>
  <si>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</si>
  <si>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</si>
  <si>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</si>
  <si>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</si>
  <si>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</si>
  <si>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</si>
  <si>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</si>
  <si>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</si>
  <si>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</si>
  <si>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</si>
  <si>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</si>
  <si>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</si>
  <si>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</si>
  <si>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</si>
  <si>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</si>
  <si>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</si>
  <si>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</si>
  <si>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</si>
  <si>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</si>
  <si>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</si>
  <si>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</si>
  <si>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</si>
  <si>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</si>
  <si>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</si>
  <si>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</si>
  <si>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</si>
  <si>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</si>
  <si>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</si>
  <si>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</si>
  <si>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</si>
  <si>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</si>
  <si>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</si>
  <si>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</si>
  <si>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</si>
  <si>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</si>
  <si>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</si>
  <si>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</si>
  <si>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</si>
  <si>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</si>
  <si>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</si>
  <si>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</si>
  <si>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</si>
  <si>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</si>
  <si>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</si>
  <si>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</si>
  <si>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</si>
  <si>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</si>
  <si>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</si>
  <si>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</si>
  <si>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</si>
  <si>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</si>
  <si>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</si>
  <si>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</si>
  <si>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</si>
  <si>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</si>
  <si>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</si>
  <si>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</si>
  <si>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</si>
  <si>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</si>
  <si>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</si>
  <si>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</si>
  <si>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</si>
  <si>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</si>
  <si>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</si>
  <si>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</si>
  <si>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</si>
  <si>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</si>
  <si>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</si>
  <si>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</si>
  <si>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</si>
  <si>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</si>
  <si>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</si>
  <si>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</si>
  <si>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</si>
  <si>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</si>
  <si>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</si>
  <si>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</si>
  <si>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</si>
  <si>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</si>
  <si>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</si>
  <si>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</si>
  <si>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</si>
  <si>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</si>
  <si>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</si>
  <si>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</si>
  <si>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</si>
  <si>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</si>
  <si>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</si>
  <si>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</si>
  <si>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</si>
  <si>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</si>
  <si>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</si>
  <si>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</si>
  <si>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</si>
  <si>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</si>
  <si>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</si>
  <si>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</si>
  <si>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</si>
  <si>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</si>
  <si>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</si>
  <si>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</si>
  <si>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</si>
  <si>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</si>
  <si>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</si>
  <si>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</si>
  <si>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</si>
  <si>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</si>
  <si>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</si>
  <si>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</si>
  <si>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</si>
  <si>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</si>
  <si>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</si>
  <si>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</si>
  <si>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</si>
  <si>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</si>
  <si>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</si>
  <si>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</si>
  <si>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</si>
  <si>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</si>
  <si>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</si>
  <si>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</si>
  <si>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</si>
  <si>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</si>
  <si>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</si>
  <si>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</si>
  <si>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</si>
  <si>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</si>
  <si>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</si>
  <si>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</si>
  <si>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</si>
  <si>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</si>
  <si>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</si>
  <si>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</si>
  <si>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</si>
  <si>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</si>
  <si>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</si>
  <si>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</si>
  <si>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</si>
  <si>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</si>
  <si>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</si>
  <si>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</si>
  <si>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</si>
  <si>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</si>
  <si>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</si>
  <si>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</si>
  <si>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</si>
  <si>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</si>
  <si>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</si>
  <si>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</si>
  <si>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</si>
  <si>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</si>
  <si>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</si>
  <si>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</si>
  <si>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</si>
  <si>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</si>
  <si>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</si>
  <si>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</si>
  <si>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</si>
  <si>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</si>
  <si>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</si>
  <si>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</si>
  <si>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</si>
  <si>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</si>
  <si>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</si>
  <si>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</si>
  <si>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</si>
  <si>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</si>
  <si>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</si>
  <si>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</si>
  <si>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</si>
  <si>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</si>
  <si>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</si>
  <si>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</si>
  <si>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</si>
  <si>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</si>
  <si>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</si>
  <si>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</si>
  <si>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</si>
  <si>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</si>
  <si>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</si>
  <si>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</si>
  <si>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</si>
  <si>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</si>
  <si>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</si>
  <si>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</si>
  <si>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</si>
  <si>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</si>
  <si>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</si>
  <si>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</si>
  <si>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</si>
  <si>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</si>
  <si>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</si>
  <si>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</si>
  <si>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</si>
  <si>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</si>
  <si>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</si>
  <si>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</si>
  <si>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</si>
  <si>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</si>
  <si>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</si>
  <si>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</si>
  <si>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</si>
  <si>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</si>
  <si>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</si>
  <si>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</si>
  <si>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</si>
  <si>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</si>
  <si>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</si>
  <si>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</si>
  <si>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</si>
  <si>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</si>
  <si>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</si>
  <si>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</si>
  <si>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</si>
  <si>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</si>
  <si>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</si>
  <si>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</si>
  <si>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</si>
  <si>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</si>
  <si>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</si>
  <si>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</si>
  <si>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</si>
  <si>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</si>
  <si>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</si>
  <si>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</si>
  <si>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</si>
  <si>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</si>
  <si>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</si>
  <si>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</si>
  <si>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</si>
  <si>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</si>
  <si>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</si>
  <si>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</si>
  <si>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</si>
  <si>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</si>
  <si>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</si>
  <si>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</si>
  <si>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</si>
  <si>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</si>
  <si>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</si>
  <si>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</si>
  <si>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</si>
  <si>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</si>
  <si>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</si>
  <si>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</si>
  <si>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</si>
  <si>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</si>
  <si>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</si>
  <si>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</si>
  <si>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</si>
  <si>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</si>
  <si>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</si>
  <si>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</si>
  <si>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</si>
  <si>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</si>
  <si>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</si>
  <si>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</si>
  <si>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</si>
  <si>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</si>
  <si>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</si>
  <si>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</si>
  <si>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</si>
  <si>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</si>
  <si>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</si>
  <si>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</si>
  <si>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</si>
  <si>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</si>
  <si>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</si>
  <si>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</si>
  <si>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</si>
  <si>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</si>
  <si>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</si>
  <si>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</si>
  <si>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</si>
  <si>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</si>
  <si>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</si>
  <si>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</si>
  <si>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</si>
  <si>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</si>
  <si>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</si>
  <si>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</si>
  <si>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</si>
  <si>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</si>
  <si>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</si>
  <si>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</si>
  <si>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</si>
  <si>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</si>
  <si>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</si>
  <si>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</si>
  <si>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</si>
  <si>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</si>
  <si>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</si>
  <si>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</si>
  <si>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</si>
  <si>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</si>
  <si>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</si>
  <si>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</si>
  <si>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</si>
  <si>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</si>
  <si>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</si>
  <si>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</si>
  <si>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</si>
  <si>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</si>
  <si>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</si>
  <si>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</si>
  <si>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</si>
  <si>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</si>
  <si>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</si>
  <si>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</si>
  <si>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</si>
  <si>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</si>
  <si>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</si>
  <si>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</si>
  <si>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</si>
  <si>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</si>
  <si>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</si>
  <si>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</si>
  <si>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</si>
  <si>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</si>
  <si>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</si>
  <si>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</si>
  <si>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</si>
  <si>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</si>
  <si>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</si>
  <si>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</si>
  <si>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</si>
  <si>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</si>
  <si>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</si>
  <si>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</si>
  <si>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</si>
  <si>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</si>
  <si>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</si>
  <si>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</si>
  <si>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</si>
  <si>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</si>
  <si>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</si>
  <si>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</si>
  <si>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</si>
  <si>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</si>
  <si>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</si>
  <si>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</si>
  <si>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</si>
  <si>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</si>
  <si>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</si>
  <si>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</si>
  <si>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</si>
  <si>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</si>
  <si>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</si>
  <si>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</si>
  <si>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</si>
  <si>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</si>
  <si>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</si>
  <si>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</si>
  <si>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</si>
  <si>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</si>
  <si>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</si>
  <si>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</si>
  <si>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</si>
  <si>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</si>
  <si>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</si>
  <si>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</si>
  <si>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</si>
  <si>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</si>
  <si>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</si>
  <si>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</si>
  <si>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</si>
  <si>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</si>
  <si>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</si>
  <si>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</si>
  <si>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</si>
  <si>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</si>
  <si>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</si>
  <si>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</si>
  <si>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</si>
  <si>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</si>
  <si>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</si>
  <si>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</si>
  <si>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</si>
  <si>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</si>
  <si>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</si>
  <si>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</si>
  <si>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</si>
  <si>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</si>
  <si>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</si>
  <si>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</si>
  <si>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</si>
  <si>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</si>
  <si>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</si>
  <si>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</si>
  <si>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</si>
  <si>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</si>
  <si>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</si>
  <si>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</si>
  <si>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</si>
  <si>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</si>
  <si>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</si>
  <si>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</si>
  <si>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</si>
  <si>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</si>
  <si>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</si>
  <si>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</si>
  <si>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</si>
  <si>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</si>
  <si>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</si>
  <si>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</si>
  <si>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</si>
  <si>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</si>
  <si>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</si>
  <si>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</si>
  <si>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</si>
  <si>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</si>
  <si>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</si>
  <si>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</si>
  <si>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</si>
  <si>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</si>
  <si>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</si>
  <si>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</si>
  <si>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</si>
  <si>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</si>
  <si>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</si>
  <si>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</si>
  <si>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</si>
  <si>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</si>
  <si>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</si>
  <si>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</si>
  <si>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</si>
  <si>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</si>
  <si>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</si>
  <si>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</si>
  <si>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</si>
  <si>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</si>
  <si>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</si>
  <si>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</si>
  <si>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</si>
  <si>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</si>
  <si>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</si>
  <si>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</si>
  <si>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</si>
  <si>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</si>
  <si>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</si>
  <si>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</si>
  <si>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</si>
  <si>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</si>
  <si>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</si>
  <si>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</si>
  <si>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</si>
  <si>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</si>
  <si>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</si>
  <si>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</si>
  <si>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</si>
  <si>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</si>
  <si>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</si>
  <si>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</si>
  <si>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</si>
  <si>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</si>
  <si>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</si>
  <si>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</si>
  <si>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</si>
  <si>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</si>
  <si>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</si>
  <si>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</si>
  <si>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</si>
  <si>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</si>
  <si>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</si>
  <si>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</si>
  <si>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</si>
  <si>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</si>
  <si>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</si>
  <si>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</si>
  <si>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</si>
  <si>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</si>
  <si>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</si>
  <si>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</si>
  <si>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</si>
  <si>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</si>
  <si>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</si>
  <si>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</si>
  <si>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</si>
  <si>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</si>
  <si>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</si>
  <si>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</si>
  <si>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</si>
  <si>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</si>
  <si>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</si>
  <si>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</si>
  <si>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</si>
  <si>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</si>
  <si>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</si>
  <si>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</si>
  <si>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</si>
  <si>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</si>
  <si>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</si>
  <si>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</si>
  <si>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</si>
  <si>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</si>
  <si>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</si>
  <si>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</si>
  <si>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</si>
  <si>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</si>
  <si>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</si>
  <si>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</si>
  <si>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</si>
  <si>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</si>
  <si>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</si>
  <si>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</si>
  <si>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</si>
  <si>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</si>
  <si>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</si>
  <si>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</si>
  <si>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</si>
  <si>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</si>
  <si>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</si>
  <si>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</si>
  <si>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</si>
  <si>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</si>
  <si>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</si>
  <si>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</si>
  <si>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</si>
  <si>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</si>
  <si>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</si>
  <si>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</si>
  <si>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</si>
  <si>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</si>
  <si>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</si>
  <si>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</si>
  <si>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</si>
  <si>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</si>
  <si>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</si>
  <si>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</si>
  <si>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</si>
  <si>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</si>
  <si>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</si>
  <si>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</si>
  <si>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</si>
  <si>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</si>
  <si>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</si>
  <si>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</si>
  <si>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</si>
  <si>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</si>
  <si>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</si>
  <si>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</si>
  <si>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</si>
  <si>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</si>
  <si>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</si>
  <si>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</si>
  <si>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</si>
  <si>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</si>
  <si>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</si>
  <si>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</si>
  <si>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</si>
  <si>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</si>
  <si>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</si>
  <si>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</si>
  <si>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</si>
  <si>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</si>
  <si>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</si>
  <si>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</si>
  <si>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</si>
  <si>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</si>
  <si>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</si>
  <si>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</si>
  <si>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</si>
  <si>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</si>
  <si>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</si>
  <si>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</si>
  <si>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</si>
  <si>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</si>
  <si>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</si>
  <si>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</si>
  <si>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</si>
  <si>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</si>
  <si>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</si>
  <si>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</si>
  <si>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</si>
  <si>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</si>
  <si>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</si>
  <si>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</si>
  <si>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</si>
  <si>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</si>
  <si>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</si>
  <si>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</si>
  <si>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</si>
  <si>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</si>
  <si>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</si>
  <si>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</si>
  <si>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</si>
  <si>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</si>
  <si>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</si>
  <si>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</si>
  <si>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</si>
  <si>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</si>
  <si>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</si>
  <si>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</si>
  <si>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</si>
  <si>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</si>
  <si>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</si>
  <si>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</si>
  <si>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</si>
  <si>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</si>
  <si>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</si>
  <si>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</si>
  <si>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</si>
  <si>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</si>
  <si>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</si>
  <si>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</si>
  <si>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</si>
  <si>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</si>
  <si>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</si>
  <si>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</si>
  <si>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</si>
  <si>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</si>
  <si>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</si>
  <si>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</si>
  <si>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</si>
  <si>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</si>
  <si>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</si>
  <si>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</si>
  <si>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</si>
  <si>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</si>
  <si>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</si>
  <si>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</si>
  <si>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</si>
  <si>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</si>
  <si>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</si>
  <si>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</si>
  <si>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</si>
  <si>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</si>
  <si>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</si>
  <si>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</si>
  <si>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</si>
  <si>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</si>
  <si>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</si>
  <si>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</si>
  <si>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</si>
  <si>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</si>
  <si>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</si>
  <si>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</si>
  <si>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</si>
  <si>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</si>
  <si>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</si>
  <si>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</si>
  <si>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</si>
  <si>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</si>
  <si>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</si>
  <si>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</si>
  <si>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</si>
  <si>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</si>
  <si>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</si>
  <si>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</si>
  <si>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</si>
  <si>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</si>
  <si>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</si>
  <si>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</si>
  <si>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</si>
  <si>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</si>
  <si>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</si>
  <si>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</si>
  <si>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</si>
  <si>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</si>
  <si>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</si>
  <si>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</si>
  <si>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</si>
  <si>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</si>
  <si>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</si>
  <si>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</si>
  <si>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</si>
  <si>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</si>
  <si>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</si>
  <si>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</si>
  <si>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</si>
  <si>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</si>
  <si>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</si>
  <si>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</si>
  <si>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</si>
  <si>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</si>
  <si>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</si>
  <si>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</si>
  <si>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</si>
  <si>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</si>
  <si>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</si>
  <si>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</si>
  <si>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</si>
  <si>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</si>
  <si>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</si>
  <si>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</si>
  <si>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</si>
  <si>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</si>
  <si>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</si>
  <si>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</si>
  <si>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</si>
  <si>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</si>
  <si>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</si>
  <si>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</si>
  <si>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</si>
  <si>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</si>
  <si>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</si>
  <si>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</si>
  <si>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</si>
  <si>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</si>
  <si>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</si>
  <si>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</si>
  <si>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</si>
  <si>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</si>
  <si>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</si>
  <si>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</si>
  <si>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</si>
  <si>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</si>
  <si>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</si>
  <si>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</si>
  <si>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</si>
  <si>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</si>
  <si>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</si>
  <si>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</si>
  <si>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</si>
  <si>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</si>
  <si>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</si>
  <si>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</si>
  <si>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</si>
  <si>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</si>
  <si>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</si>
  <si>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</si>
  <si>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</si>
  <si>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</si>
  <si>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</si>
  <si>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</si>
  <si>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</si>
  <si>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</si>
  <si>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</si>
  <si>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</si>
  <si>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</si>
  <si>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</si>
  <si>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</si>
  <si>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</si>
  <si>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</si>
  <si>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</si>
  <si>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</si>
  <si>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</si>
  <si>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</si>
  <si>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</si>
  <si>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</si>
  <si>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</si>
  <si>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</si>
  <si>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</si>
  <si>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</si>
  <si>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</si>
  <si>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</si>
  <si>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</si>
  <si>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</si>
  <si>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</si>
  <si>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</si>
  <si>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</si>
  <si>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</si>
  <si>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</si>
  <si>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</si>
  <si>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</si>
  <si>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</si>
  <si>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</si>
  <si>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</si>
  <si>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</si>
  <si>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</si>
  <si>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</si>
  <si>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</si>
  <si>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</si>
  <si>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</si>
  <si>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</si>
  <si>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</si>
  <si>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</si>
  <si>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</si>
  <si>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</si>
  <si>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</si>
  <si>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</si>
  <si>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</si>
  <si>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</si>
  <si>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</si>
  <si>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</si>
  <si>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</si>
  <si>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</si>
  <si>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</si>
  <si>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</si>
  <si>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</si>
  <si>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</si>
  <si>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</si>
  <si>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</si>
  <si>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</si>
  <si>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</si>
  <si>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</si>
  <si>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</si>
  <si>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</si>
  <si>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</si>
  <si>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</si>
  <si>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</si>
  <si>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</si>
  <si>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</si>
  <si>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</si>
  <si>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</si>
  <si>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</si>
  <si>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</si>
  <si>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</si>
  <si>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</si>
  <si>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</si>
  <si>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</si>
  <si>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</si>
  <si>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</si>
  <si>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</si>
  <si>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</si>
  <si>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</si>
  <si>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</si>
  <si>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</si>
  <si>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</si>
  <si>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</si>
  <si>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</si>
  <si>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</si>
  <si>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</si>
  <si>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</si>
  <si>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</si>
  <si>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</si>
  <si>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</si>
  <si>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</si>
  <si>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</si>
  <si>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</si>
  <si>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</si>
  <si>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</si>
  <si>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</si>
  <si>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</si>
  <si>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</si>
  <si>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</si>
  <si>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</si>
  <si>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</si>
  <si>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</si>
  <si>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</si>
  <si>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</si>
  <si>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</si>
  <si>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</si>
  <si>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</si>
  <si>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</si>
  <si>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</si>
  <si>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</si>
  <si>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</si>
  <si>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</si>
  <si>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</si>
  <si>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</si>
  <si>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</si>
  <si>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</si>
  <si>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</si>
  <si>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</si>
  <si>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</si>
  <si>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</si>
  <si>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</si>
  <si>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</si>
  <si>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</si>
  <si>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</si>
  <si>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</si>
  <si>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</si>
  <si>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</si>
  <si>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</si>
  <si>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</si>
  <si>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</si>
  <si>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</si>
  <si>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</si>
  <si>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</si>
  <si>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</si>
  <si>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</si>
  <si>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</si>
  <si>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</si>
  <si>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</si>
  <si>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</si>
  <si>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</si>
  <si>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</si>
  <si>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</si>
  <si>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</si>
  <si>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</si>
  <si>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</si>
  <si>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</si>
  <si>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</si>
  <si>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</si>
  <si>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</si>
  <si>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</si>
  <si>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</si>
  <si>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</si>
  <si>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</si>
  <si>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</si>
  <si>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</si>
  <si>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</si>
  <si>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</si>
  <si>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</si>
  <si>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</si>
  <si>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</si>
  <si>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</si>
  <si>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</si>
  <si>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</si>
  <si>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</si>
  <si>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</si>
  <si>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</si>
  <si>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</si>
  <si>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</si>
  <si>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</si>
  <si>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</si>
  <si>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</si>
  <si>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</si>
  <si>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</si>
  <si>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</si>
  <si>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</si>
  <si>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</si>
  <si>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</si>
  <si>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</si>
  <si>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</si>
  <si>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</si>
  <si>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</si>
  <si>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</si>
  <si>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</si>
  <si>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</si>
  <si>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</si>
  <si>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</si>
  <si>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</si>
  <si>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</si>
  <si>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</si>
  <si>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</si>
  <si>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</si>
  <si>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</si>
  <si>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</si>
  <si>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</si>
  <si>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</si>
  <si>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</si>
  <si>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</si>
  <si>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</si>
  <si>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</si>
  <si>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</si>
  <si>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</si>
  <si>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</si>
  <si>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</si>
  <si>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</si>
  <si>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</si>
  <si>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</si>
  <si>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</si>
  <si>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</si>
  <si>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</si>
  <si>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</si>
  <si>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</si>
  <si>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</si>
  <si>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</si>
  <si>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</si>
  <si>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</si>
  <si>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</si>
  <si>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</si>
  <si>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</si>
  <si>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</si>
  <si>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</si>
  <si>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</si>
  <si>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</si>
  <si>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</si>
  <si>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</si>
  <si>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</si>
  <si>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</si>
  <si>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</si>
  <si>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</si>
  <si>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</si>
  <si>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</si>
  <si>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</si>
  <si>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</si>
  <si>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</si>
  <si>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</si>
  <si>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</si>
  <si>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</si>
  <si>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</si>
  <si>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</si>
  <si>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</si>
  <si>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</si>
  <si>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</si>
  <si>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</si>
  <si>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</si>
  <si>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</si>
  <si>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</si>
  <si>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</si>
  <si>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</si>
  <si>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</si>
  <si>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</si>
  <si>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</si>
  <si>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</si>
  <si>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</si>
  <si>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</si>
  <si>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</si>
  <si>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</si>
  <si>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</si>
  <si>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</si>
  <si>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</si>
  <si>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</si>
  <si>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</si>
  <si>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</si>
  <si>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</si>
  <si>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</si>
  <si>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</si>
  <si>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</si>
  <si>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</si>
  <si>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</si>
  <si>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</si>
  <si>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</si>
  <si>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</si>
  <si>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</si>
  <si>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</si>
  <si>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</si>
  <si>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</si>
  <si>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</si>
  <si>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</si>
  <si>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</si>
  <si>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</si>
  <si>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</si>
  <si>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</si>
  <si>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</si>
  <si>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</si>
  <si>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</si>
  <si>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</si>
  <si>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</si>
  <si>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</si>
  <si>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</si>
  <si>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</si>
  <si>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</si>
  <si>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</si>
  <si>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</si>
  <si>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</si>
  <si>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</si>
  <si>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</si>
  <si>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</si>
  <si>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</si>
  <si>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</si>
  <si>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</si>
  <si>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</si>
  <si>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</si>
  <si>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</si>
  <si>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</si>
  <si>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</si>
  <si>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</si>
  <si>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</si>
  <si>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</si>
  <si>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</si>
  <si>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</si>
  <si>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</si>
  <si>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</si>
  <si>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</si>
  <si>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</si>
  <si>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</si>
  <si>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</si>
  <si>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</si>
  <si>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</si>
  <si>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</si>
  <si>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</si>
  <si>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</si>
  <si>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</si>
  <si>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</si>
  <si>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</si>
  <si>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</si>
  <si>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</si>
  <si>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</si>
  <si>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</si>
  <si>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</si>
  <si>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</si>
  <si>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</si>
  <si>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</si>
  <si>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</si>
  <si>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</si>
  <si>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</si>
  <si>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</si>
  <si>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</si>
  <si>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</si>
  <si>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</si>
  <si>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</si>
  <si>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</si>
  <si>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</si>
  <si>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</si>
  <si>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</si>
  <si>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</si>
  <si>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</si>
  <si>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</si>
  <si>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</si>
  <si>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</si>
  <si>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</si>
  <si>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</si>
  <si>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</si>
  <si>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</si>
  <si>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</si>
  <si>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</si>
  <si>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</si>
  <si>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</si>
  <si>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</si>
  <si>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</si>
  <si>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</si>
  <si>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</si>
  <si>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</si>
  <si>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</si>
  <si>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</si>
  <si>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</si>
  <si>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</si>
  <si>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</si>
  <si>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</si>
  <si>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</si>
  <si>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</si>
  <si>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</si>
  <si>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</si>
  <si>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</si>
  <si>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</si>
  <si>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</si>
  <si>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</si>
  <si>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</si>
  <si>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</si>
  <si>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</si>
  <si>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</si>
  <si>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</si>
  <si>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</si>
  <si>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</si>
  <si>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</si>
  <si>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</si>
  <si>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</si>
  <si>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</si>
  <si>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</si>
  <si>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</si>
  <si>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</si>
  <si>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</si>
  <si>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</si>
  <si>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</si>
  <si>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</si>
  <si>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</si>
  <si>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</si>
  <si>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</si>
  <si>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</si>
  <si>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</si>
  <si>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</si>
  <si>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</si>
  <si>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</si>
  <si>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</si>
  <si>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</si>
  <si>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</si>
  <si>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</si>
  <si>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</si>
  <si>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</si>
  <si>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</si>
  <si>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</si>
  <si>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</si>
  <si>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</si>
  <si>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</si>
  <si>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</si>
  <si>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</si>
  <si>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</si>
  <si>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</si>
  <si>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</si>
  <si>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</si>
  <si>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</si>
  <si>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</si>
  <si>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</si>
  <si>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</si>
  <si>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</si>
  <si>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</si>
  <si>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</si>
  <si>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</si>
  <si>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</si>
  <si>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</si>
  <si>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</si>
  <si>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</si>
  <si>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</si>
  <si>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</si>
  <si>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</si>
  <si>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</si>
  <si>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</si>
  <si>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</si>
  <si>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</si>
  <si>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</si>
  <si>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</si>
  <si>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</si>
  <si>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</si>
  <si>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</si>
  <si>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</si>
  <si>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</si>
  <si>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</si>
  <si>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</si>
  <si>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</si>
  <si>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</si>
  <si>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</si>
  <si>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</si>
  <si>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</si>
  <si>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</si>
  <si>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</si>
  <si>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</si>
  <si>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</si>
  <si>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</si>
  <si>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</si>
  <si>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</si>
  <si>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</si>
  <si>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</si>
  <si>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</si>
  <si>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</si>
  <si>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</si>
  <si>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</si>
  <si>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</si>
  <si>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</si>
  <si>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</si>
  <si>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</si>
  <si>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</si>
  <si>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</si>
  <si>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</si>
  <si>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</si>
  <si>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</si>
  <si>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</si>
  <si>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</si>
  <si>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</si>
  <si>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</si>
  <si>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</si>
  <si>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</si>
  <si>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</si>
  <si>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</si>
  <si>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</si>
  <si>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</si>
  <si>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</si>
  <si>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</si>
  <si>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</si>
  <si>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</si>
  <si>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</si>
  <si>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</si>
  <si>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</si>
  <si>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</si>
  <si>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</si>
  <si>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</si>
  <si>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</si>
  <si>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</si>
  <si>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</si>
  <si>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</si>
  <si>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</si>
  <si>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</si>
  <si>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</si>
  <si>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</si>
  <si>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</si>
  <si>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</si>
  <si>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</si>
  <si>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</si>
  <si>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</si>
  <si>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</si>
  <si>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</si>
  <si>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</si>
  <si>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</si>
  <si>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</si>
  <si>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</si>
  <si>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</si>
  <si>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</si>
  <si>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</si>
  <si>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</si>
  <si>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</si>
  <si>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</si>
  <si>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</si>
  <si>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</si>
  <si>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</si>
  <si>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</si>
  <si>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</si>
  <si>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</si>
  <si>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</si>
  <si>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</si>
  <si>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</si>
  <si>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</si>
  <si>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</si>
  <si>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</si>
  <si>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</si>
  <si>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</si>
  <si>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</si>
  <si>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</si>
  <si>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</si>
  <si>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</si>
  <si>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</si>
  <si>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</si>
  <si>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</si>
  <si>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</si>
  <si>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</si>
  <si>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</si>
  <si>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</si>
  <si>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</si>
  <si>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</si>
  <si>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</si>
  <si>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</si>
  <si>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</si>
  <si>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</si>
  <si>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</si>
  <si>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</si>
  <si>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</si>
  <si>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</si>
  <si>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</si>
  <si>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</si>
  <si>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</si>
  <si>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</si>
  <si>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</si>
  <si>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</si>
  <si>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</si>
  <si>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</si>
  <si>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</si>
  <si>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</si>
  <si>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</si>
  <si>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</si>
  <si>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</si>
  <si>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</si>
  <si>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</si>
  <si>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</si>
  <si>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</si>
  <si>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</si>
  <si>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</si>
  <si>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</si>
  <si>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</si>
  <si>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</si>
  <si>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</si>
  <si>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</si>
  <si>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</si>
  <si>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</si>
  <si>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</si>
  <si>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</si>
  <si>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</si>
  <si>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</si>
  <si>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</si>
  <si>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</si>
  <si>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</si>
  <si>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</si>
  <si>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</si>
  <si>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</si>
  <si>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</si>
  <si>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</si>
  <si>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</si>
  <si>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</si>
  <si>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</si>
  <si>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</si>
  <si>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</si>
  <si>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</si>
  <si>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</si>
  <si>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</si>
  <si>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</si>
  <si>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</si>
  <si>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</si>
  <si>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</si>
  <si>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</si>
  <si>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</si>
  <si>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</si>
  <si>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</si>
  <si>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</si>
  <si>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</si>
  <si>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</si>
  <si>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</si>
  <si>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</si>
  <si>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</si>
  <si>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</si>
  <si>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</si>
  <si>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</si>
  <si>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</si>
  <si>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</si>
  <si>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</si>
  <si>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</si>
  <si>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</si>
  <si>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</si>
  <si>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</si>
  <si>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</si>
  <si>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</si>
  <si>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</si>
  <si>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</si>
  <si>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</si>
  <si>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</si>
  <si>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</si>
  <si>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</si>
  <si>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</si>
  <si>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</si>
  <si>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</si>
  <si>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</si>
  <si>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</si>
  <si>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</si>
  <si>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</si>
  <si>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</si>
  <si>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</si>
  <si>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</si>
  <si>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</si>
  <si>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</si>
  <si>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</si>
  <si>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</si>
  <si>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</si>
  <si>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</si>
  <si>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</si>
  <si>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</si>
  <si>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</si>
  <si>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</si>
  <si>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</si>
  <si>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</si>
  <si>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</si>
  <si>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</si>
  <si>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</si>
  <si>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</si>
  <si>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</si>
  <si>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</si>
  <si>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</si>
  <si>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</si>
  <si>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</si>
  <si>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</si>
  <si>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</si>
  <si>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</si>
  <si>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</si>
  <si>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</si>
  <si>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</si>
  <si>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</si>
  <si>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</si>
  <si>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</si>
  <si>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</si>
  <si>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</si>
  <si>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</si>
  <si>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</si>
  <si>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</si>
  <si>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</si>
  <si>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</si>
  <si>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</si>
  <si>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</si>
  <si>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</si>
  <si>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</si>
  <si>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</si>
  <si>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</si>
  <si>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</si>
  <si>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</si>
  <si>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</si>
  <si>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</si>
  <si>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</si>
  <si>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</si>
  <si>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</si>
  <si>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</si>
  <si>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</si>
  <si>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</si>
  <si>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</si>
  <si>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</si>
  <si>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</si>
  <si>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</si>
  <si>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</si>
  <si>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</si>
  <si>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</si>
  <si>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</si>
  <si>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</si>
  <si>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</si>
  <si>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</si>
  <si>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</si>
  <si>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</si>
  <si>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</si>
  <si>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</si>
  <si>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</si>
  <si>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</si>
  <si>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</si>
  <si>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</si>
  <si>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</si>
  <si>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</si>
  <si>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</si>
  <si>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</si>
  <si>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</si>
  <si>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</si>
  <si>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</si>
  <si>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</si>
  <si>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</si>
  <si>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</si>
  <si>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</si>
  <si>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</si>
  <si>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</si>
  <si>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</si>
  <si>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</si>
  <si>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</si>
  <si>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</si>
  <si>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</si>
  <si>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</si>
  <si>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</si>
  <si>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</si>
  <si>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</si>
  <si>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</si>
  <si>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</si>
  <si>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</si>
  <si>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</si>
  <si>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</si>
  <si>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</si>
  <si>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</si>
  <si>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</si>
  <si>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</si>
  <si>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</si>
  <si>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</si>
  <si>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</si>
  <si>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</si>
  <si>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</si>
  <si>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</si>
  <si>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</si>
  <si>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</si>
  <si>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</si>
  <si>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</si>
  <si>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</si>
  <si>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</si>
  <si>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</si>
  <si>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</si>
  <si>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</si>
  <si>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</si>
  <si>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</si>
  <si>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</si>
  <si>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</si>
  <si>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</si>
  <si>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</si>
  <si>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</si>
  <si>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</si>
  <si>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</si>
  <si>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</si>
  <si>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</si>
  <si>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</si>
  <si>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</si>
  <si>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</si>
  <si>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</si>
  <si>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</si>
  <si>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</si>
  <si>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</si>
  <si>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</si>
  <si>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</si>
  <si>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</si>
  <si>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</si>
  <si>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</si>
  <si>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</si>
  <si>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</si>
  <si>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</si>
  <si>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</si>
  <si>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</si>
  <si>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</si>
  <si>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</si>
  <si>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</si>
  <si>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</si>
  <si>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</si>
  <si>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</si>
  <si>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</si>
  <si>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</si>
  <si>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</si>
  <si>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</si>
  <si>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</si>
  <si>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</si>
  <si>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</si>
  <si>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</si>
  <si>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</si>
  <si>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</si>
  <si>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</si>
  <si>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</si>
  <si>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</si>
  <si>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</si>
  <si>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</si>
  <si>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</si>
  <si>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</si>
  <si>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</si>
  <si>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</si>
  <si>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</si>
  <si>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</si>
  <si>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</si>
  <si>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</si>
  <si>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</si>
  <si>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</si>
  <si>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</si>
  <si>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</si>
  <si>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</si>
  <si>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</si>
  <si>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</si>
  <si>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</si>
  <si>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</si>
  <si>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</si>
  <si>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</si>
  <si>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</si>
  <si>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</si>
  <si>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</si>
  <si>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</si>
  <si>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</si>
  <si>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</si>
  <si>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</si>
  <si>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</si>
  <si>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</si>
  <si>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</si>
  <si>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</si>
  <si>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</si>
  <si>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</si>
  <si>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</si>
  <si>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</si>
  <si>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</si>
  <si>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</si>
  <si>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</si>
  <si>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</si>
  <si>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</si>
  <si>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</si>
  <si>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</si>
  <si>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</si>
  <si>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</si>
  <si>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</si>
  <si>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</si>
  <si>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</si>
  <si>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</si>
  <si>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</si>
  <si>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</si>
  <si>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</si>
  <si>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</si>
  <si>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</si>
  <si>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</si>
  <si>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</si>
  <si>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</si>
  <si>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</si>
  <si>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</si>
  <si>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</si>
  <si>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</si>
  <si>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</si>
  <si>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</si>
  <si>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</si>
  <si>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</si>
  <si>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</si>
  <si>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</si>
  <si>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</si>
  <si>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</si>
  <si>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</si>
  <si>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</si>
  <si>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</si>
  <si>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</si>
  <si>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</si>
  <si>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</si>
  <si>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</si>
  <si>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</si>
  <si>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</si>
  <si>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</si>
  <si>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</si>
  <si>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</si>
  <si>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</si>
  <si>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</si>
  <si>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</si>
  <si>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</si>
  <si>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</si>
  <si>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</si>
  <si>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</si>
  <si>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</si>
  <si>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</si>
  <si>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</si>
  <si>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</si>
  <si>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</si>
  <si>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</si>
  <si>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</si>
  <si>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</si>
  <si>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</si>
  <si>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</si>
  <si>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</si>
  <si>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</si>
  <si>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</si>
  <si>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</si>
  <si>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</si>
  <si>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</si>
  <si>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</si>
  <si>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</si>
  <si>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</si>
  <si>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</si>
  <si>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</si>
  <si>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</si>
  <si>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</si>
  <si>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</si>
  <si>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</si>
  <si>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</si>
  <si>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</si>
  <si>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</si>
  <si>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</si>
  <si>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</si>
  <si>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</si>
  <si>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</si>
  <si>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</si>
  <si>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</si>
  <si>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</si>
  <si>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</si>
  <si>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</si>
  <si>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</si>
  <si>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</si>
  <si>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</si>
  <si>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</si>
  <si>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</si>
  <si>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</si>
  <si>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</si>
  <si>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</si>
  <si>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</si>
  <si>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</si>
  <si>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</si>
  <si>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</si>
  <si>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</si>
  <si>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</si>
  <si>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</si>
  <si>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</si>
  <si>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</si>
  <si>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</si>
  <si>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</si>
  <si>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</si>
  <si>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</si>
  <si>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</si>
  <si>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</si>
  <si>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</si>
  <si>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</si>
  <si>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</si>
  <si>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</si>
  <si>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</si>
  <si>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</si>
  <si>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</si>
  <si>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</si>
  <si>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</si>
  <si>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</si>
  <si>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</si>
  <si>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</si>
  <si>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</si>
  <si>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</si>
  <si>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</si>
  <si>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</si>
  <si>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</si>
  <si>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</si>
  <si>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</si>
  <si>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</si>
  <si>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</si>
  <si>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</si>
  <si>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</si>
  <si>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</si>
  <si>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</si>
  <si>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</si>
  <si>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</si>
  <si>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</si>
  <si>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</si>
  <si>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</si>
  <si>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</si>
  <si>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</si>
  <si>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</si>
  <si>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</si>
  <si>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</si>
  <si>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</si>
  <si>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</si>
  <si>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</si>
  <si>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</si>
  <si>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</si>
  <si>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</si>
  <si>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</si>
  <si>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</si>
  <si>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</si>
  <si>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</si>
  <si>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</si>
  <si>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</si>
  <si>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</si>
  <si>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</si>
  <si>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</si>
  <si>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</si>
  <si>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</si>
  <si>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</si>
  <si>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</si>
  <si>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</si>
  <si>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</si>
  <si>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</si>
  <si>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</si>
  <si>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</si>
  <si>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</si>
  <si>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</si>
  <si>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</si>
  <si>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</si>
  <si>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</si>
  <si>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</si>
  <si>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</si>
  <si>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</si>
  <si>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</si>
  <si>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</si>
  <si>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</si>
  <si>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</si>
  <si>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</si>
  <si>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</si>
  <si>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</si>
  <si>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</si>
  <si>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</si>
  <si>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</si>
  <si>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</si>
  <si>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</si>
  <si>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</si>
  <si>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</si>
  <si>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</si>
  <si>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</si>
  <si>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</si>
  <si>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</si>
  <si>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</si>
  <si>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</si>
  <si>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</si>
  <si>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</si>
  <si>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</si>
  <si>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</si>
  <si>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</si>
  <si>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</si>
  <si>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</si>
  <si>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</si>
  <si>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</si>
  <si>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</si>
  <si>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</si>
  <si>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</si>
  <si>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</si>
  <si>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</si>
  <si>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</si>
  <si>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</si>
  <si>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</si>
  <si>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</si>
  <si>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</si>
  <si>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</si>
  <si>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</si>
  <si>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</si>
  <si>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</si>
  <si>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</si>
  <si>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</si>
  <si>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</si>
  <si>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</si>
  <si>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</si>
  <si>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</si>
  <si>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</si>
  <si>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</si>
  <si>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</si>
  <si>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</si>
  <si>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</si>
  <si>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</si>
  <si>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</si>
  <si>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</si>
  <si>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</si>
  <si>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</si>
  <si>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</si>
  <si>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</si>
  <si>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</si>
  <si>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</si>
  <si>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</si>
  <si>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</si>
  <si>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</si>
  <si>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</si>
  <si>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</si>
  <si>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</si>
  <si>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</si>
  <si>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</si>
  <si>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</si>
  <si>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</si>
  <si>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</si>
  <si>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</si>
  <si>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</si>
  <si>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</si>
  <si>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</si>
  <si>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</si>
  <si>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</si>
  <si>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</si>
  <si>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</si>
  <si>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</si>
  <si>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</si>
  <si>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</si>
  <si>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</si>
  <si>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</si>
  <si>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</si>
  <si>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</si>
  <si>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</si>
  <si>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</si>
  <si>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</si>
  <si>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</si>
  <si>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</si>
  <si>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</si>
  <si>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</si>
  <si>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</si>
  <si>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</si>
  <si>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</si>
  <si>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</si>
  <si>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</si>
  <si>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</si>
  <si>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</si>
  <si>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</si>
  <si>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</si>
  <si>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</si>
  <si>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</si>
  <si>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</si>
  <si>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</si>
  <si>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</si>
  <si>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</si>
  <si>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</si>
  <si>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</si>
  <si>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</si>
  <si>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</si>
  <si>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</si>
  <si>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</si>
  <si>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</si>
  <si>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</si>
  <si>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</si>
  <si>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</si>
  <si>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</si>
  <si>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</si>
  <si>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</si>
  <si>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</si>
  <si>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</si>
  <si>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</si>
  <si>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</si>
  <si>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</si>
  <si>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</si>
  <si>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</si>
  <si>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</si>
  <si>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</si>
  <si>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</si>
  <si>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</si>
  <si>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</si>
  <si>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</si>
  <si>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</si>
  <si>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</si>
  <si>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</si>
  <si>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</si>
  <si>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</si>
  <si>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</si>
  <si>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</si>
  <si>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</si>
  <si>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</si>
  <si>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</si>
  <si>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</si>
  <si>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</si>
  <si>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</si>
  <si>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</si>
  <si>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</si>
  <si>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</si>
  <si>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</si>
  <si>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</si>
  <si>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</si>
  <si>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</si>
  <si>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</si>
  <si>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</si>
  <si>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</si>
  <si>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</si>
  <si>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</si>
  <si>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</si>
  <si>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</si>
  <si>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</si>
  <si>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</si>
  <si>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</si>
  <si>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</si>
  <si>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</si>
  <si>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</si>
  <si>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</si>
  <si>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</si>
  <si>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</si>
  <si>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</si>
  <si>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</si>
  <si>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</si>
  <si>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</si>
  <si>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</si>
  <si>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</si>
  <si>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</si>
  <si>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</si>
  <si>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</si>
  <si>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</si>
  <si>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</si>
  <si>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</si>
  <si>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</si>
  <si>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</si>
  <si>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</si>
  <si>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</si>
  <si>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</si>
  <si>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</si>
  <si>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</si>
  <si>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</si>
  <si>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</si>
  <si>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</si>
  <si>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</si>
  <si>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</si>
  <si>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</si>
  <si>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</si>
  <si>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</si>
  <si>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</si>
  <si>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</si>
  <si>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</si>
  <si>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</si>
  <si>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</si>
  <si>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</si>
  <si>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</si>
  <si>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</si>
  <si>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</si>
  <si>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</si>
  <si>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</si>
  <si>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</si>
  <si>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</si>
  <si>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</si>
  <si>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</si>
  <si>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</si>
  <si>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</si>
  <si>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</si>
  <si>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</si>
  <si>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</si>
  <si>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</si>
  <si>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</si>
  <si>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</si>
  <si>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</si>
  <si>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</si>
  <si>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</si>
  <si>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</si>
  <si>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</si>
  <si>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</si>
  <si>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</si>
  <si>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</si>
  <si>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</si>
  <si>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</si>
  <si>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</si>
  <si>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</si>
  <si>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</si>
  <si>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</si>
  <si>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</si>
  <si>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</si>
  <si>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</si>
  <si>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</si>
  <si>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</si>
  <si>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</si>
  <si>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</si>
  <si>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</si>
  <si>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</si>
  <si>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</si>
  <si>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</si>
  <si>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</si>
  <si>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</si>
  <si>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</si>
  <si>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</si>
  <si>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</si>
  <si>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</si>
  <si>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</si>
  <si>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</si>
  <si>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</si>
  <si>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</si>
  <si>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</si>
  <si>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</si>
  <si>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</si>
  <si>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</si>
  <si>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</si>
  <si>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</si>
  <si>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</si>
  <si>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</si>
  <si>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</si>
  <si>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</si>
  <si>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</si>
  <si>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</si>
  <si>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</si>
  <si>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</si>
  <si>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</si>
  <si>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</si>
  <si>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</si>
  <si>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</si>
  <si>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</si>
  <si>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</si>
  <si>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</si>
  <si>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</si>
  <si>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</si>
  <si>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</si>
  <si>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</si>
  <si>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</si>
  <si>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</si>
  <si>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</si>
  <si>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</si>
  <si>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</si>
  <si>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</si>
  <si>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</si>
  <si>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</si>
  <si>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</si>
  <si>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</si>
  <si>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</si>
  <si>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</si>
  <si>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</si>
  <si>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</si>
  <si>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</si>
  <si>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</si>
  <si>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</si>
  <si>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</si>
  <si>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</si>
  <si>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</si>
  <si>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</si>
  <si>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</si>
  <si>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</si>
  <si>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</si>
  <si>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</si>
  <si>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</si>
  <si>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</si>
  <si>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</si>
  <si>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</si>
  <si>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</si>
  <si>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</si>
  <si>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</si>
  <si>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</si>
  <si>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</si>
  <si>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</si>
  <si>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</si>
  <si>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</si>
  <si>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</si>
  <si>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</si>
  <si>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</si>
  <si>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</si>
  <si>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</si>
  <si>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</si>
  <si>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</si>
  <si>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</si>
  <si>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</si>
  <si>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</si>
  <si>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</si>
  <si>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</si>
  <si>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</si>
  <si>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</si>
  <si>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</si>
  <si>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</si>
  <si>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</si>
  <si>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</si>
  <si>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</si>
  <si>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</si>
  <si>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</si>
  <si>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</si>
  <si>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</si>
  <si>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</si>
  <si>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</si>
  <si>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</si>
  <si>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</si>
  <si>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</si>
  <si>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</si>
  <si>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</si>
  <si>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</si>
  <si>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</si>
  <si>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</si>
  <si>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</si>
  <si>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</si>
  <si>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</si>
  <si>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</si>
  <si>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</si>
  <si>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</si>
  <si>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</si>
  <si>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</si>
  <si>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</si>
  <si>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</si>
  <si>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</si>
  <si>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</si>
  <si>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</si>
  <si>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</si>
  <si>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</si>
  <si>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</si>
  <si>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</si>
  <si>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</si>
  <si>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</si>
  <si>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</si>
  <si>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</si>
  <si>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</si>
  <si>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</si>
  <si>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</si>
  <si>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</si>
  <si>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</si>
  <si>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</si>
  <si>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</si>
  <si>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</si>
  <si>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</si>
  <si>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</si>
  <si>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</si>
  <si>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</si>
  <si>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</si>
  <si>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</si>
  <si>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</si>
  <si>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</si>
  <si>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</si>
  <si>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</si>
  <si>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</si>
  <si>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</si>
  <si>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</si>
  <si>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</si>
  <si>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</si>
  <si>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</si>
  <si>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</si>
  <si>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</si>
  <si>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</si>
  <si>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</si>
  <si>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</si>
  <si>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</si>
  <si>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</si>
  <si>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</si>
  <si>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</si>
  <si>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</si>
  <si>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</si>
  <si>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</si>
  <si>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</si>
  <si>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</si>
  <si>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</si>
  <si>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</si>
  <si>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</si>
  <si>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</si>
  <si>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</si>
  <si>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</si>
  <si>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</si>
  <si>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</si>
  <si>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</si>
  <si>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</si>
  <si>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</si>
  <si>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</si>
  <si>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</si>
  <si>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</si>
  <si>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</si>
  <si>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</si>
  <si>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</si>
  <si>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</si>
  <si>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</si>
  <si>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</si>
  <si>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</si>
  <si>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</si>
  <si>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</si>
  <si>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</si>
  <si>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</si>
  <si>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</si>
  <si>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</si>
  <si>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</si>
  <si>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</si>
  <si>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</si>
  <si>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</si>
  <si>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</si>
  <si>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</si>
  <si>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</si>
  <si>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</si>
  <si>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</si>
  <si>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</si>
  <si>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</si>
  <si>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</si>
  <si>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</si>
  <si>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</si>
  <si>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</si>
  <si>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</si>
  <si>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</si>
  <si>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</si>
  <si>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</si>
  <si>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</si>
  <si>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</si>
  <si>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</si>
  <si>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</si>
  <si>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</si>
  <si>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</si>
  <si>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</si>
  <si>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</si>
  <si>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</si>
  <si>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</si>
  <si>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</si>
  <si>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</si>
  <si>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</si>
  <si>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</si>
  <si>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</si>
  <si>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</si>
  <si>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</si>
  <si>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</si>
  <si>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</si>
  <si>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</si>
  <si>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</si>
  <si>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</si>
  <si>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</si>
  <si>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</si>
  <si>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</si>
  <si>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</si>
  <si>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</si>
  <si>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</si>
  <si>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</si>
  <si>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</si>
  <si>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</si>
  <si>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</si>
  <si>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</si>
  <si>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</si>
  <si>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</si>
  <si>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</si>
  <si>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</si>
  <si>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</si>
  <si>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</si>
  <si>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</si>
  <si>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</si>
  <si>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</si>
  <si>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</si>
  <si>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</si>
  <si>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</si>
  <si>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</si>
  <si>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</si>
  <si>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</si>
  <si>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</si>
  <si>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</si>
  <si>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</si>
  <si>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</si>
  <si>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</si>
  <si>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</si>
  <si>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</si>
  <si>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</si>
  <si>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</si>
  <si>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</si>
  <si>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</si>
  <si>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</si>
  <si>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</si>
  <si>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</si>
  <si>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</si>
  <si>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</si>
  <si>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</si>
  <si>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</si>
  <si>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</si>
  <si>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</si>
  <si>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</si>
  <si>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</si>
  <si>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</si>
  <si>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</si>
  <si>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</si>
  <si>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</si>
  <si>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</si>
  <si>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</si>
  <si>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</si>
  <si>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</si>
  <si>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</si>
  <si>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</si>
  <si>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</si>
  <si>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</si>
  <si>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</si>
  <si>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</si>
  <si>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</si>
  <si>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</si>
  <si>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</si>
  <si>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</si>
  <si>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</si>
  <si>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</si>
  <si>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</si>
  <si>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</si>
  <si>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</si>
  <si>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</si>
  <si>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</si>
  <si>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</si>
  <si>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</si>
  <si>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</si>
  <si>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</si>
  <si>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</si>
  <si>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</si>
  <si>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</si>
  <si>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</si>
  <si>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</si>
  <si>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</si>
  <si>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</si>
  <si>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</si>
  <si>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</si>
  <si>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</si>
  <si>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</si>
  <si>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</si>
  <si>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</si>
  <si>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</si>
  <si>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</si>
  <si>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</si>
  <si>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</si>
  <si>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</si>
  <si>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</si>
  <si>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</si>
  <si>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</si>
  <si>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</si>
  <si>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</si>
  <si>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</si>
  <si>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</si>
  <si>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</si>
  <si>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</si>
  <si>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</si>
  <si>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</si>
  <si>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</si>
  <si>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</si>
  <si>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</si>
  <si>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</si>
  <si>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</si>
  <si>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</si>
  <si>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</si>
  <si>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</si>
  <si>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</si>
  <si>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</si>
  <si>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</si>
  <si>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</si>
  <si>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</si>
  <si>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</si>
  <si>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</si>
  <si>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</si>
  <si>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</si>
  <si>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</si>
  <si>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</si>
  <si>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</si>
  <si>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</si>
  <si>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</si>
  <si>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</si>
  <si>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</si>
  <si>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</si>
  <si>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</si>
  <si>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</si>
  <si>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</si>
  <si>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</si>
  <si>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</si>
  <si>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</si>
  <si>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</si>
  <si>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</si>
  <si>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</si>
  <si>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</si>
  <si>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</si>
  <si>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</si>
  <si>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</si>
  <si>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</si>
  <si>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</si>
  <si>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</si>
  <si>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</si>
  <si>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</si>
  <si>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</si>
  <si>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</si>
  <si>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</si>
  <si>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</si>
  <si>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</si>
  <si>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</si>
  <si>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</si>
  <si>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</si>
  <si>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</si>
  <si>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</si>
  <si>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</si>
  <si>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</si>
  <si>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</si>
  <si>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</si>
  <si>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</si>
  <si>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</si>
  <si>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</si>
  <si>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</si>
  <si>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</si>
  <si>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</si>
  <si>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</si>
  <si>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</si>
  <si>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</si>
  <si>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</si>
  <si>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</si>
  <si>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</si>
  <si>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</si>
  <si>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</si>
  <si>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</si>
  <si>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</si>
  <si>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</si>
  <si>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</si>
  <si>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</si>
  <si>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</si>
  <si>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</si>
  <si>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</si>
  <si>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</si>
  <si>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</si>
  <si>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</si>
  <si>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</si>
  <si>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</si>
  <si>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</si>
  <si>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</si>
  <si>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</si>
  <si>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</si>
  <si>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</si>
  <si>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</si>
  <si>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</si>
  <si>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</si>
  <si>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</si>
  <si>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</si>
  <si>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</si>
  <si>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</si>
  <si>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</si>
  <si>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</si>
  <si>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</si>
  <si>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</si>
  <si>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</si>
  <si>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</si>
  <si>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</si>
  <si>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</si>
  <si>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</si>
  <si>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</si>
  <si>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</si>
  <si>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</si>
  <si>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</si>
  <si>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</si>
  <si>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</si>
  <si>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</si>
  <si>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</si>
  <si>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</si>
  <si>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</si>
  <si>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</si>
  <si>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</si>
  <si>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</si>
  <si>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</si>
  <si>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</si>
  <si>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</si>
  <si>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</si>
  <si>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</si>
  <si>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</si>
  <si>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</si>
  <si>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</si>
  <si>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</si>
  <si>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</si>
  <si>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</si>
  <si>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</si>
  <si>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</si>
  <si>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</si>
  <si>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</si>
  <si>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</si>
  <si>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</si>
  <si>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</si>
  <si>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</si>
  <si>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</si>
  <si>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</si>
  <si>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</si>
  <si>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</si>
  <si>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</si>
  <si>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</si>
  <si>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</si>
  <si>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</si>
  <si>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</si>
  <si>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</si>
  <si>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</si>
  <si>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</si>
  <si>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</si>
  <si>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</si>
  <si>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</si>
  <si>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</si>
  <si>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</si>
  <si>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</si>
  <si>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</si>
  <si>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</si>
  <si>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</si>
  <si>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</si>
  <si>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</si>
  <si>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</si>
  <si>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</si>
  <si>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</si>
  <si>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</si>
  <si>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</si>
  <si>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</si>
  <si>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</si>
  <si>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</si>
  <si>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</si>
  <si>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</si>
  <si>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</si>
  <si>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</si>
  <si>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</si>
  <si>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</si>
  <si>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</si>
  <si>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</si>
  <si>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</si>
  <si>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</si>
  <si>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</si>
  <si>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</si>
  <si>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</si>
  <si>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</si>
  <si>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</si>
  <si>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</si>
  <si>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</si>
  <si>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</si>
  <si>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</si>
  <si>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</si>
  <si>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</si>
  <si>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</si>
  <si>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</si>
  <si>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</si>
  <si>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</si>
  <si>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</si>
  <si>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</si>
  <si>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</si>
  <si>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</si>
  <si>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</si>
  <si>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</si>
  <si>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</si>
  <si>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</si>
  <si>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</si>
  <si>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</si>
  <si>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</si>
  <si>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</si>
  <si>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</si>
  <si>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</si>
  <si>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</si>
  <si>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</si>
  <si>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</si>
  <si>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</si>
  <si>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</si>
  <si>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</si>
  <si>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</si>
  <si>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</si>
  <si>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</si>
  <si>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</si>
  <si>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</si>
  <si>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</si>
  <si>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</si>
  <si>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</si>
  <si>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</si>
  <si>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</si>
  <si>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</si>
  <si>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</si>
  <si>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</si>
  <si>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</si>
  <si>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</si>
  <si>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</si>
  <si>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</si>
  <si>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</si>
  <si>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</si>
  <si>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</si>
  <si>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</si>
  <si>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</si>
  <si>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</si>
  <si>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</si>
  <si>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</si>
  <si>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</si>
  <si>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</si>
  <si>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</si>
  <si>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</si>
  <si>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</si>
  <si>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</si>
  <si>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</si>
  <si>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</si>
  <si>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</si>
  <si>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</si>
  <si>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</si>
  <si>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</si>
  <si>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</si>
  <si>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</si>
  <si>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</si>
  <si>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</si>
  <si>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</si>
  <si>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</si>
  <si>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</si>
  <si>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</si>
  <si>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</si>
  <si>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</si>
  <si>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</si>
  <si>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</si>
  <si>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</si>
  <si>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</si>
  <si>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</si>
  <si>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</si>
  <si>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</si>
  <si>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</si>
  <si>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</si>
  <si>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</si>
  <si>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</si>
  <si>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</si>
  <si>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</si>
  <si>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</si>
  <si>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</si>
  <si>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</si>
  <si>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</si>
  <si>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</si>
  <si>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</si>
  <si>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</si>
  <si>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</si>
  <si>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</si>
  <si>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</si>
  <si>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</si>
  <si>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</si>
  <si>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</si>
  <si>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</si>
  <si>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</si>
  <si>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</si>
  <si>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</si>
  <si>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</si>
  <si>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</si>
  <si>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</si>
  <si>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</si>
  <si>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</si>
  <si>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</si>
  <si>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</si>
  <si>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</si>
  <si>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</si>
  <si>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</si>
  <si>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</si>
  <si>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</si>
  <si>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</si>
  <si>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</si>
  <si>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</si>
  <si>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</si>
  <si>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</si>
  <si>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</si>
  <si>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</si>
  <si>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</si>
  <si>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</si>
  <si>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</si>
  <si>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</si>
  <si>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</si>
  <si>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</si>
  <si>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</si>
  <si>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</si>
  <si>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</si>
  <si>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</si>
  <si>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</si>
  <si>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</si>
  <si>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</si>
  <si>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</si>
  <si>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</si>
  <si>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</si>
  <si>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</si>
  <si>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</si>
  <si>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</si>
  <si>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</si>
  <si>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</si>
  <si>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</si>
  <si>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</si>
  <si>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</si>
  <si>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</si>
  <si>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</si>
  <si>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</si>
  <si>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</si>
  <si>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</si>
  <si>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</si>
  <si>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</si>
  <si>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</si>
  <si>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</si>
  <si>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</si>
  <si>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</si>
  <si>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</si>
  <si>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</si>
  <si>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</si>
  <si>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</si>
  <si>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</si>
  <si>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</si>
  <si>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</si>
  <si>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</si>
  <si>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</si>
  <si>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</si>
  <si>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</si>
  <si>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</si>
  <si>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</si>
  <si>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</si>
  <si>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</si>
  <si>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</si>
  <si>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</si>
  <si>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</si>
  <si>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</si>
  <si>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</si>
  <si>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</si>
  <si>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</si>
  <si>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</si>
  <si>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</si>
  <si>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</si>
  <si>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</si>
  <si>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</si>
  <si>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</si>
  <si>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</si>
  <si>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</si>
  <si>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</si>
  <si>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</si>
  <si>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</si>
  <si>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</si>
  <si>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</si>
  <si>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</si>
  <si>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</si>
  <si>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</si>
  <si>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</si>
  <si>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</si>
  <si>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</si>
  <si>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</si>
  <si>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</si>
  <si>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</si>
  <si>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</si>
  <si>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</si>
  <si>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</si>
  <si>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</si>
  <si>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</si>
  <si>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</si>
  <si>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</si>
  <si>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</si>
  <si>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</si>
  <si>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</si>
  <si>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</si>
  <si>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</si>
  <si>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</si>
  <si>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</si>
  <si>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</si>
  <si>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</si>
  <si>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</si>
  <si>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</si>
  <si>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</si>
  <si>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</si>
  <si>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</si>
  <si>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</si>
  <si>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</si>
  <si>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</si>
  <si>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</si>
  <si>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</si>
  <si>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</si>
  <si>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</si>
  <si>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</si>
  <si>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</si>
  <si>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</si>
  <si>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</si>
  <si>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</si>
  <si>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</si>
  <si>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</si>
  <si>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</si>
  <si>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</si>
  <si>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</si>
  <si>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</si>
  <si>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</si>
  <si>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</si>
  <si>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</si>
  <si>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</si>
  <si>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</si>
  <si>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</si>
  <si>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</si>
  <si>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</si>
  <si>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</si>
  <si>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</si>
  <si>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</si>
  <si>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</si>
  <si>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</si>
  <si>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</si>
  <si>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</si>
  <si>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</si>
  <si>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</si>
  <si>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</si>
  <si>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</si>
  <si>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</si>
  <si>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</si>
  <si>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</si>
  <si>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</si>
  <si>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</si>
  <si>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</si>
  <si>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</si>
  <si>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</si>
  <si>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</si>
  <si>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</si>
  <si>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</si>
  <si>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</si>
  <si>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</si>
  <si>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</si>
  <si>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</si>
  <si>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</si>
  <si>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</si>
  <si>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</si>
  <si>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</si>
  <si>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</si>
  <si>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</si>
  <si>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</si>
  <si>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</si>
  <si>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</si>
  <si>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</si>
  <si>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</si>
  <si>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</si>
  <si>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</si>
  <si>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</si>
  <si>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</si>
  <si>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</si>
  <si>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</si>
  <si>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</si>
  <si>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</si>
  <si>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</si>
  <si>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</si>
  <si>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</si>
  <si>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</si>
  <si>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</si>
  <si>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</si>
  <si>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</si>
  <si>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</si>
  <si>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</si>
  <si>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</si>
  <si>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</si>
  <si>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</si>
  <si>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</si>
  <si>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</si>
  <si>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</si>
  <si>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</si>
  <si>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</si>
  <si>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</si>
  <si>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</si>
  <si>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</si>
  <si>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</si>
  <si>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</si>
  <si>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</si>
  <si>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</si>
  <si>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</si>
  <si>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</si>
  <si>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</si>
  <si>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</si>
  <si>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</si>
  <si>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</si>
  <si>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</si>
  <si>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</si>
  <si>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</si>
  <si>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</si>
  <si>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</si>
  <si>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</si>
  <si>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</si>
  <si>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</si>
  <si>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</si>
  <si>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</si>
  <si>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</si>
  <si>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</si>
  <si>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</si>
  <si>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</si>
  <si>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</si>
  <si>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</si>
  <si>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</si>
  <si>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</si>
  <si>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</si>
  <si>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</si>
  <si>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</si>
  <si>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</si>
  <si>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</si>
  <si>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</si>
  <si>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</si>
  <si>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</si>
  <si>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</si>
  <si>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</si>
  <si>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</si>
  <si>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</si>
  <si>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</si>
  <si>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</si>
  <si>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</si>
  <si>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</si>
  <si>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</si>
  <si>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</si>
  <si>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</si>
  <si>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</si>
  <si>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</si>
  <si>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</si>
  <si>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</si>
  <si>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</si>
  <si>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</si>
  <si>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</si>
  <si>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</si>
  <si>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</si>
  <si>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</si>
  <si>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</si>
  <si>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</si>
  <si>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</si>
  <si>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</si>
  <si>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</si>
  <si>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</si>
  <si>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</si>
  <si>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</si>
  <si>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</si>
  <si>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</si>
  <si>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</si>
  <si>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</si>
  <si>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</si>
  <si>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</si>
  <si>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</si>
  <si>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</si>
  <si>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</si>
  <si>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</si>
  <si>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</si>
  <si>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</si>
  <si>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</si>
  <si>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</si>
  <si>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</si>
  <si>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</si>
  <si>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</si>
  <si>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</si>
  <si>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</si>
  <si>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</si>
  <si>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</si>
  <si>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</si>
  <si>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</si>
  <si>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</si>
  <si>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</si>
  <si>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</si>
  <si>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</si>
  <si>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</si>
  <si>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</si>
  <si>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</si>
  <si>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</si>
  <si>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</si>
  <si>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</si>
  <si>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</si>
  <si>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</si>
  <si>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</si>
  <si>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</si>
  <si>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</si>
  <si>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</si>
  <si>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</si>
  <si>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</si>
  <si>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</si>
  <si>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</si>
  <si>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</si>
  <si>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</si>
  <si>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</si>
  <si>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</si>
  <si>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</si>
  <si>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</si>
  <si>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</si>
  <si>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</si>
  <si>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</si>
  <si>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</si>
  <si>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</si>
  <si>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</si>
  <si>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</si>
  <si>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</si>
  <si>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</si>
  <si>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</si>
  <si>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</si>
  <si>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</si>
  <si>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</si>
  <si>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</si>
  <si>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</si>
  <si>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</si>
  <si>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</si>
  <si>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</si>
  <si>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</si>
  <si>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</si>
  <si>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</si>
  <si>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</si>
  <si>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</si>
  <si>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</si>
  <si>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</si>
  <si>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</si>
  <si>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</si>
  <si>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</si>
  <si>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</si>
  <si>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</si>
  <si>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</si>
  <si>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</si>
  <si>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</si>
  <si>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</si>
  <si>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</si>
  <si>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</si>
  <si>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</si>
  <si>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</si>
  <si>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</si>
  <si>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</si>
  <si>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</si>
  <si>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</si>
  <si>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</si>
  <si>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</si>
  <si>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</si>
  <si>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</si>
  <si>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</si>
  <si>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</si>
  <si>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</si>
  <si>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</si>
  <si>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</si>
  <si>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</si>
  <si>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</si>
  <si>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</si>
  <si>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</si>
  <si>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</si>
  <si>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</si>
  <si>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</si>
  <si>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</si>
  <si>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</si>
  <si>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</si>
  <si>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</si>
  <si>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</si>
  <si>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</si>
  <si>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</si>
  <si>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</si>
  <si>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</si>
  <si>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</si>
  <si>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</si>
  <si>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</si>
  <si>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</si>
  <si>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</si>
  <si>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</si>
  <si>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</si>
  <si>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</si>
  <si>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</si>
  <si>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</si>
  <si>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</si>
  <si>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</si>
  <si>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</si>
  <si>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</si>
  <si>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</si>
  <si>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</si>
  <si>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</si>
  <si>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</si>
  <si>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</si>
  <si>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</si>
  <si>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</si>
  <si>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</si>
  <si>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</si>
  <si>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</si>
  <si>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</si>
  <si>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</si>
  <si>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</si>
  <si>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</si>
  <si>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</si>
  <si>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</si>
  <si>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</si>
  <si>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</si>
  <si>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</si>
  <si>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</si>
  <si>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</si>
  <si>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</si>
  <si>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</si>
  <si>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</si>
  <si>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</si>
  <si>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</si>
  <si>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</si>
  <si>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</si>
  <si>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</si>
  <si>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</si>
  <si>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</si>
  <si>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</si>
  <si>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</si>
  <si>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</si>
  <si>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</si>
  <si>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</si>
  <si>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</si>
  <si>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</si>
  <si>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</si>
  <si>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</si>
  <si>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</si>
  <si>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</si>
  <si>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</si>
  <si>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</si>
  <si>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</si>
  <si>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</si>
  <si>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</si>
  <si>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</si>
  <si>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</si>
  <si>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</si>
  <si>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</si>
  <si>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</si>
  <si>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</si>
  <si>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</si>
  <si>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</si>
  <si>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</si>
  <si>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</si>
  <si>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</si>
  <si>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</si>
  <si>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</si>
  <si>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</si>
  <si>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</si>
  <si>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</si>
  <si>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</si>
  <si>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</si>
  <si>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</si>
  <si>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</si>
  <si>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</si>
  <si>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</si>
  <si>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</si>
  <si>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</si>
  <si>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</si>
  <si>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</si>
  <si>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</si>
  <si>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</si>
  <si>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</si>
  <si>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</si>
  <si>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</si>
  <si>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</si>
  <si>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</si>
  <si>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</si>
  <si>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</si>
  <si>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</si>
  <si>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</si>
  <si>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</si>
  <si>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</si>
  <si>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</si>
  <si>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</si>
  <si>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</si>
  <si>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</si>
  <si>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</si>
  <si>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</si>
  <si>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</si>
  <si>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</si>
  <si>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</si>
  <si>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</si>
  <si>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</si>
  <si>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</si>
  <si>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</si>
  <si>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</si>
  <si>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</si>
  <si>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</si>
  <si>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</si>
  <si>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</si>
  <si>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</si>
  <si>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</si>
  <si>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</si>
  <si>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</si>
  <si>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</si>
  <si>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</si>
  <si>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</si>
  <si>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</si>
  <si>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</si>
  <si>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</si>
  <si>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</si>
  <si>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</si>
  <si>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</si>
  <si>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</si>
  <si>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</si>
  <si>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</si>
  <si>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</si>
  <si>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</si>
  <si>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</si>
  <si>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</si>
  <si>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</si>
  <si>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</si>
  <si>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</si>
  <si>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</si>
  <si>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</si>
  <si>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</si>
  <si>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</si>
  <si>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</si>
  <si>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</si>
  <si>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</si>
  <si>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</si>
  <si>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</si>
  <si>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</si>
  <si>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</si>
  <si>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</si>
  <si>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</si>
  <si>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</si>
  <si>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</si>
  <si>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</si>
  <si>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</si>
  <si>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</si>
  <si>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</si>
  <si>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</si>
  <si>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</si>
  <si>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</si>
  <si>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</si>
  <si>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</si>
  <si>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</si>
  <si>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</si>
  <si>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</si>
  <si>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</si>
  <si>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</si>
  <si>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</si>
  <si>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</si>
  <si>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</si>
  <si>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</si>
  <si>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</si>
  <si>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</si>
  <si>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</si>
  <si>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</si>
  <si>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</si>
  <si>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</si>
  <si>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</si>
  <si>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</si>
  <si>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</si>
  <si>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</si>
  <si>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</si>
  <si>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</si>
  <si>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</si>
  <si>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</si>
  <si>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</si>
  <si>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</si>
  <si>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</si>
  <si>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</si>
  <si>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</si>
  <si>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</si>
  <si>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</si>
  <si>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</si>
  <si>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</si>
  <si>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</si>
  <si>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</si>
  <si>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</si>
  <si>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</si>
  <si>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</si>
  <si>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</si>
  <si>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</si>
  <si>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</si>
  <si>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</si>
  <si>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</si>
  <si>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</si>
  <si>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</si>
  <si>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</si>
  <si>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</si>
  <si>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</si>
  <si>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</si>
  <si>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</si>
  <si>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</si>
  <si>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</si>
  <si>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</si>
  <si>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</si>
  <si>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</si>
  <si>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</si>
  <si>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</si>
  <si>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</si>
  <si>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</si>
  <si>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</si>
  <si>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</si>
  <si>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</si>
  <si>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</si>
  <si>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</si>
  <si>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</si>
  <si>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</si>
  <si>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</si>
  <si>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</si>
  <si>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</si>
  <si>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</si>
  <si>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</si>
  <si>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</si>
  <si>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</si>
  <si>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</si>
  <si>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</si>
  <si>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</si>
  <si>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</si>
  <si>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</si>
  <si>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</si>
  <si>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</si>
  <si>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</si>
  <si>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</si>
  <si>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</si>
  <si>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</si>
  <si>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</si>
  <si>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</si>
  <si>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</si>
  <si>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</si>
  <si>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</si>
  <si>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</si>
  <si>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</si>
  <si>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</si>
  <si>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</si>
  <si>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</si>
  <si>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</si>
  <si>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</si>
  <si>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</si>
  <si>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</si>
  <si>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</si>
  <si>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</si>
  <si>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</si>
  <si>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</si>
  <si>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</si>
  <si>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</si>
  <si>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</si>
  <si>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</si>
  <si>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</si>
  <si>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</si>
  <si>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</si>
  <si>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</si>
  <si>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</si>
  <si>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</si>
  <si>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</si>
  <si>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</si>
  <si>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</si>
  <si>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</si>
  <si>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</si>
  <si>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</si>
  <si>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</si>
  <si>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</si>
  <si>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</si>
  <si>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</si>
  <si>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</si>
  <si>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</si>
  <si>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</si>
  <si>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</si>
  <si>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</si>
  <si>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</si>
  <si>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</si>
  <si>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</si>
  <si>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</si>
  <si>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</si>
  <si>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</si>
  <si>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</si>
  <si>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</si>
  <si>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</si>
  <si>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</si>
  <si>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</si>
  <si>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</si>
  <si>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</si>
  <si>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</si>
  <si>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</si>
  <si>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</si>
  <si>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</si>
  <si>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</si>
  <si>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</si>
  <si>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</si>
  <si>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</si>
  <si>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</si>
  <si>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</si>
  <si>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</si>
  <si>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</si>
  <si>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</si>
  <si>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</si>
  <si>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</si>
  <si>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</si>
  <si>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</si>
  <si>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</si>
  <si>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</si>
  <si>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</si>
  <si>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</si>
  <si>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</si>
  <si>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</si>
  <si>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</si>
  <si>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</si>
  <si>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</si>
  <si>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</si>
  <si>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</si>
  <si>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</si>
  <si>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</si>
  <si>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</si>
  <si>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</si>
  <si>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</si>
  <si>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</si>
  <si>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</si>
  <si>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</si>
  <si>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</si>
  <si>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</si>
  <si>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</si>
  <si>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</si>
  <si>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</si>
  <si>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</si>
  <si>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</si>
  <si>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</si>
  <si>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</si>
  <si>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</si>
  <si>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</si>
  <si>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</si>
  <si>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</si>
  <si>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</si>
  <si>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</si>
  <si>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</si>
  <si>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</si>
  <si>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</si>
  <si>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</si>
  <si>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</si>
  <si>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</si>
  <si>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</si>
  <si>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</si>
  <si>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</si>
  <si>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</si>
  <si>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</si>
  <si>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</si>
  <si>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</si>
  <si>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</si>
  <si>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</si>
  <si>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</si>
  <si>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</si>
  <si>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</si>
  <si>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</si>
  <si>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</si>
  <si>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</si>
  <si>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</si>
  <si>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</si>
  <si>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</si>
  <si>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</si>
  <si>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</si>
  <si>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</si>
  <si>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</si>
  <si>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</si>
  <si>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</si>
  <si>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</si>
  <si>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</si>
  <si>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</si>
  <si>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</si>
  <si>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</si>
  <si>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</si>
  <si>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</si>
  <si>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</si>
  <si>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</si>
  <si>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</si>
  <si>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</si>
  <si>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</si>
  <si>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</si>
  <si>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</si>
  <si>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</si>
  <si>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</si>
  <si>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</si>
  <si>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</si>
  <si>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</si>
  <si>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</si>
  <si>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</si>
  <si>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</si>
  <si>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</si>
  <si>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</si>
  <si>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</si>
  <si>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</si>
  <si>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</si>
  <si>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</si>
  <si>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</si>
  <si>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</si>
  <si>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</si>
  <si>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</si>
  <si>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</si>
  <si>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</si>
  <si>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</si>
  <si>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</si>
  <si>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</si>
  <si>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</si>
  <si>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</si>
  <si>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</si>
  <si>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</si>
  <si>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</si>
  <si>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</si>
  <si>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</si>
  <si>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</si>
  <si>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</si>
  <si>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</si>
  <si>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</si>
  <si>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</si>
  <si>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</si>
  <si>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</si>
  <si>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</si>
  <si>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</si>
  <si>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</si>
  <si>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</si>
  <si>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</si>
  <si>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</si>
  <si>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</si>
  <si>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</si>
  <si>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</si>
  <si>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</si>
  <si>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</si>
  <si>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</si>
  <si>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</si>
  <si>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</si>
  <si>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</si>
  <si>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</si>
  <si>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</si>
  <si>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</si>
  <si>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</si>
  <si>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</si>
  <si>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</si>
  <si>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</si>
  <si>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</si>
  <si>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</si>
  <si>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</si>
  <si>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</si>
  <si>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</si>
  <si>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</si>
  <si>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</si>
  <si>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</si>
  <si>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</si>
  <si>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</si>
  <si>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</si>
  <si>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</si>
  <si>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</si>
  <si>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</si>
  <si>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</si>
  <si>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</si>
  <si>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</si>
  <si>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</si>
  <si>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</si>
  <si>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</si>
  <si>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</si>
  <si>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</si>
  <si>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</si>
  <si>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</si>
  <si>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</si>
  <si>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</si>
  <si>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</si>
  <si>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</si>
  <si>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</si>
  <si>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</si>
  <si>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</si>
  <si>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</si>
  <si>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</si>
  <si>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</si>
  <si>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</si>
  <si>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</si>
  <si>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</si>
  <si>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</si>
  <si>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</si>
  <si>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</si>
  <si>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</si>
  <si>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</si>
  <si>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</si>
  <si>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</si>
  <si>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</si>
  <si>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</si>
  <si>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</si>
  <si>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</si>
  <si>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</si>
  <si>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</si>
  <si>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</si>
  <si>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</si>
  <si>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</si>
  <si>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</si>
  <si>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</si>
  <si>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</si>
  <si>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</si>
  <si>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</si>
  <si>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</si>
  <si>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</si>
  <si>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</si>
  <si>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</si>
  <si>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</si>
  <si>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</si>
  <si>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</si>
  <si>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</si>
  <si>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</si>
  <si>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</si>
  <si>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</si>
  <si>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</si>
  <si>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</si>
  <si>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</si>
  <si>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</si>
  <si>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</si>
  <si>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</si>
  <si>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</si>
  <si>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</si>
  <si>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</si>
  <si>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</si>
  <si>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</si>
  <si>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</si>
  <si>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</si>
  <si>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</si>
  <si>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</si>
  <si>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</si>
  <si>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</si>
  <si>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</si>
  <si>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</si>
  <si>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</si>
  <si>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</si>
  <si>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</si>
  <si>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</si>
  <si>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</si>
  <si>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</si>
  <si>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</si>
  <si>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</si>
  <si>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</si>
  <si>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</si>
  <si>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</si>
  <si>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</si>
  <si>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</si>
  <si>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</si>
  <si>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</si>
  <si>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</si>
  <si>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</si>
  <si>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</si>
  <si>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</si>
  <si>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</si>
  <si>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</si>
  <si>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</si>
  <si>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</si>
  <si>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</si>
  <si>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</si>
  <si>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</si>
  <si>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</si>
  <si>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</si>
  <si>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</si>
  <si>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</si>
  <si>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</si>
  <si>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</si>
  <si>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</si>
  <si>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</si>
  <si>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</si>
  <si>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</si>
  <si>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</si>
  <si>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</si>
  <si>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</si>
  <si>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</si>
  <si>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</si>
  <si>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</si>
  <si>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</si>
  <si>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</si>
  <si>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</si>
  <si>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</si>
  <si>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</si>
  <si>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</si>
  <si>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</si>
  <si>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</si>
  <si>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</si>
  <si>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</si>
  <si>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</si>
  <si>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</si>
  <si>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</si>
  <si>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</si>
  <si>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</si>
  <si>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</si>
  <si>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</si>
  <si>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</si>
  <si>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</si>
  <si>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</si>
  <si>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</si>
  <si>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</si>
  <si>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</si>
  <si>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</si>
  <si>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</si>
  <si>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</si>
  <si>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</si>
  <si>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</si>
  <si>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</si>
  <si>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</si>
  <si>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</si>
  <si>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</si>
  <si>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</si>
  <si>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</si>
  <si>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</si>
  <si>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</si>
  <si>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</si>
  <si>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</si>
  <si>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</si>
  <si>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</si>
  <si>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</si>
  <si>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</si>
  <si>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</si>
  <si>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</si>
  <si>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</si>
  <si>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</si>
  <si>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</si>
  <si>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</si>
  <si>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</si>
  <si>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</si>
  <si>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</si>
  <si>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</si>
  <si>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</si>
  <si>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</si>
  <si>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</si>
  <si>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</si>
  <si>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</si>
  <si>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</si>
  <si>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</si>
  <si>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</si>
  <si>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</si>
  <si>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</si>
  <si>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</si>
  <si>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</si>
  <si>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</si>
  <si>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</si>
  <si>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</si>
  <si>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</si>
  <si>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</si>
  <si>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</si>
  <si>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</si>
  <si>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</si>
  <si>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</si>
  <si>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</si>
  <si>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</si>
  <si>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</si>
  <si>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</si>
  <si>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</si>
  <si>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</si>
  <si>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</si>
  <si>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</si>
  <si>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</si>
  <si>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</si>
  <si>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</si>
  <si>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</si>
  <si>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</si>
  <si>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</si>
  <si>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</si>
  <si>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</si>
  <si>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</si>
  <si>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</si>
  <si>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</si>
  <si>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</si>
  <si>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</si>
  <si>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</si>
  <si>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</si>
  <si>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</si>
  <si>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</si>
  <si>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</si>
  <si>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</si>
  <si>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</si>
  <si>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</si>
  <si>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</si>
  <si>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</si>
  <si>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</si>
  <si>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</si>
  <si>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</si>
  <si>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</si>
  <si>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</si>
  <si>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</si>
  <si>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</si>
  <si>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</si>
  <si>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</si>
  <si>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</si>
  <si>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</si>
  <si>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</si>
  <si>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</si>
  <si>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</si>
  <si>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</si>
  <si>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</si>
  <si>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</si>
  <si>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</si>
  <si>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</si>
  <si>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</si>
  <si>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</si>
  <si>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</si>
  <si>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</si>
  <si>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</si>
  <si>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</si>
  <si>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</si>
  <si>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</si>
  <si>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</si>
  <si>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</si>
  <si>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</si>
  <si>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</si>
  <si>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</si>
  <si>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</si>
  <si>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</si>
  <si>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</si>
  <si>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</si>
  <si>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</si>
  <si>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</si>
  <si>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</si>
  <si>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</si>
  <si>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</si>
  <si>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</si>
  <si>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</si>
  <si>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</si>
  <si>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</si>
  <si>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</si>
  <si>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</si>
  <si>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</si>
  <si>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</si>
  <si>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</si>
  <si>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</si>
  <si>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</si>
  <si>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</si>
  <si>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</si>
  <si>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</si>
  <si>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</si>
  <si>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</si>
  <si>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</si>
  <si>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</si>
  <si>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</si>
  <si>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</si>
  <si>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</si>
  <si>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</si>
  <si>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</si>
  <si>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</si>
  <si>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</si>
  <si>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</si>
  <si>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</si>
  <si>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</si>
  <si>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</si>
  <si>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</si>
  <si>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</si>
  <si>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</si>
  <si>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</si>
  <si>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</si>
  <si>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</si>
  <si>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</si>
  <si>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</si>
  <si>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</si>
  <si>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</si>
  <si>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</si>
  <si>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</si>
  <si>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</si>
  <si>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</si>
  <si>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</si>
  <si>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</si>
  <si>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</si>
  <si>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</si>
  <si>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</si>
  <si>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</si>
  <si>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</si>
  <si>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</si>
  <si>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</si>
  <si>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</si>
  <si>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</si>
  <si>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</si>
  <si>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</si>
  <si>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</si>
  <si>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</si>
  <si>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</si>
  <si>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</si>
  <si>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</si>
  <si>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</si>
  <si>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</si>
  <si>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</si>
  <si>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</si>
  <si>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</si>
  <si>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</si>
  <si>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</si>
  <si>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</si>
  <si>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</si>
  <si>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</si>
  <si>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</si>
  <si>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</si>
  <si>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</si>
  <si>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</si>
  <si>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</si>
  <si>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</si>
  <si>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</si>
  <si>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</si>
  <si>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</si>
  <si>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</si>
  <si>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</si>
  <si>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</si>
  <si>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</si>
  <si>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</si>
  <si>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</si>
  <si>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</si>
  <si>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</si>
  <si>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</si>
  <si>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</si>
  <si>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</si>
  <si>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</si>
  <si>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</si>
  <si>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</si>
  <si>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</si>
  <si>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</si>
  <si>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</si>
  <si>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</si>
  <si>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</si>
  <si>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</si>
  <si>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</si>
  <si>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</si>
  <si>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</si>
  <si>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</si>
  <si>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</si>
  <si>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</si>
  <si>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</si>
  <si>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</si>
  <si>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</si>
  <si>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</si>
  <si>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</si>
  <si>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</si>
  <si>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</si>
  <si>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</si>
  <si>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</si>
  <si>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</si>
  <si>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</si>
  <si>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</si>
  <si>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</si>
  <si>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</si>
  <si>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</si>
  <si>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</si>
  <si>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</si>
  <si>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</si>
  <si>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</si>
  <si>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</si>
  <si>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</si>
  <si>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</si>
  <si>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</si>
  <si>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</si>
  <si>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</si>
  <si>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</si>
  <si>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</si>
  <si>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</si>
  <si>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</si>
  <si>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</si>
  <si>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</si>
  <si>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</si>
  <si>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</si>
  <si>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</si>
  <si>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</si>
  <si>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</si>
  <si>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</si>
  <si>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</si>
  <si>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</si>
  <si>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</si>
  <si>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</si>
  <si>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</si>
  <si>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</si>
  <si>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</si>
  <si>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</si>
  <si>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</si>
  <si>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</si>
  <si>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</si>
  <si>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</si>
  <si>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</si>
  <si>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</si>
  <si>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</si>
  <si>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</si>
  <si>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</si>
  <si>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</si>
  <si>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</si>
  <si>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</si>
  <si>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</si>
  <si>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</si>
  <si>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</si>
  <si>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</si>
  <si>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</si>
  <si>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</si>
  <si>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</si>
  <si>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</si>
  <si>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</si>
  <si>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</si>
  <si>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</si>
  <si>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</si>
  <si>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</si>
  <si>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</si>
  <si>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</si>
  <si>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</si>
  <si>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</si>
  <si>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</si>
  <si>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</si>
  <si>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</si>
  <si>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</si>
  <si>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</si>
  <si>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</si>
  <si>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</si>
  <si>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</si>
  <si>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</si>
  <si>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</si>
  <si>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</si>
  <si>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</si>
  <si>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</si>
  <si>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</si>
  <si>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</si>
  <si>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</si>
  <si>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</si>
  <si>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</si>
  <si>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</si>
  <si>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</si>
  <si>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</si>
  <si>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</si>
  <si>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</si>
  <si>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</si>
  <si>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</si>
  <si>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</si>
  <si>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</si>
  <si>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</si>
  <si>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</si>
  <si>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</si>
  <si>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</si>
  <si>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</si>
  <si>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</si>
  <si>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</si>
  <si>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</si>
  <si>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</si>
  <si>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</si>
  <si>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</si>
  <si>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</si>
  <si>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</si>
  <si>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</si>
  <si>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</si>
  <si>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</si>
  <si>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</si>
  <si>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</si>
  <si>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</si>
  <si>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</si>
  <si>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</si>
  <si>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</si>
  <si>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</si>
  <si>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</si>
  <si>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</si>
  <si>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</si>
  <si>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</si>
  <si>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</si>
  <si>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</si>
  <si>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</si>
  <si>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</si>
  <si>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</si>
  <si>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</si>
  <si>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</si>
  <si>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</si>
  <si>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</si>
  <si>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</si>
  <si>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</si>
  <si>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</si>
  <si>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</si>
  <si>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</si>
  <si>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</si>
  <si>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</si>
  <si>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</si>
  <si>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</si>
  <si>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</si>
  <si>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</si>
  <si>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</si>
  <si>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</si>
  <si>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</si>
  <si>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</si>
  <si>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</si>
  <si>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</si>
  <si>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</si>
  <si>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</si>
  <si>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</si>
  <si>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</si>
  <si>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</si>
  <si>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</si>
  <si>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</si>
  <si>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</si>
  <si>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</si>
  <si>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</si>
  <si>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</si>
  <si>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</si>
  <si>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</si>
  <si>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</si>
  <si>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</si>
  <si>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</si>
  <si>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</si>
  <si>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</si>
  <si>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</si>
  <si>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</si>
  <si>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</si>
  <si>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</si>
  <si>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</si>
  <si>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</si>
  <si>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</si>
  <si>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</si>
  <si>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</si>
  <si>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</si>
  <si>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</si>
  <si>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</si>
  <si>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</si>
  <si>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</si>
  <si>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</si>
  <si>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</si>
  <si>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</si>
  <si>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</si>
  <si>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</si>
  <si>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</si>
  <si>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</si>
  <si>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</si>
  <si>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</si>
  <si>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</si>
  <si>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</si>
  <si>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</si>
  <si>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</si>
  <si>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</si>
  <si>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</si>
  <si>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</si>
  <si>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</si>
  <si>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</si>
  <si>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</si>
  <si>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</si>
  <si>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</si>
  <si>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</si>
  <si>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</si>
  <si>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</si>
  <si>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</si>
  <si>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</si>
  <si>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</si>
  <si>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</si>
  <si>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</si>
  <si>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</si>
  <si>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</si>
  <si>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</si>
  <si>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</si>
  <si>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</si>
  <si>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</si>
  <si>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</si>
  <si>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</si>
  <si>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</si>
  <si>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</si>
  <si>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</si>
  <si>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</si>
  <si>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</si>
  <si>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</si>
  <si>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</si>
  <si>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</si>
  <si>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</si>
  <si>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</si>
  <si>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</si>
  <si>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</si>
  <si>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</si>
  <si>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</si>
  <si>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</si>
  <si>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</si>
  <si>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</si>
  <si>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</si>
  <si>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</si>
  <si>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</si>
  <si>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</si>
  <si>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</si>
  <si>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</si>
  <si>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</si>
  <si>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</si>
  <si>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</si>
  <si>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</si>
  <si>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</si>
  <si>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</si>
  <si>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</si>
  <si>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</si>
  <si>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</si>
  <si>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</si>
  <si>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</si>
  <si>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</si>
  <si>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</si>
  <si>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</si>
  <si>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</si>
  <si>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</si>
  <si>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</si>
  <si>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</si>
  <si>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</si>
  <si>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</si>
  <si>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</si>
  <si>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</si>
  <si>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</si>
  <si>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</si>
  <si>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</si>
  <si>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</si>
  <si>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</si>
  <si>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</si>
  <si>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</si>
  <si>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</si>
  <si>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</si>
  <si>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</si>
  <si>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</si>
  <si>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</si>
  <si>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</si>
  <si>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</si>
  <si>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</si>
  <si>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</si>
  <si>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</si>
  <si>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</si>
  <si>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</si>
  <si>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</si>
  <si>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</si>
  <si>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</si>
  <si>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</si>
  <si>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</si>
  <si>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</si>
  <si>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</si>
  <si>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</si>
  <si>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</si>
  <si>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</si>
  <si>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</si>
  <si>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</si>
  <si>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</si>
  <si>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</si>
  <si>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</si>
  <si>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</si>
  <si>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</si>
  <si>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</si>
  <si>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</si>
  <si>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</si>
  <si>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</si>
  <si>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</si>
  <si>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</si>
  <si>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</si>
  <si>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</si>
  <si>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</si>
  <si>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</si>
  <si>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</si>
  <si>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</si>
  <si>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</si>
  <si>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</si>
  <si>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</si>
  <si>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</si>
  <si>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</si>
  <si>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</si>
  <si>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</si>
  <si>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</si>
  <si>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</si>
  <si>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</si>
  <si>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</si>
  <si>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</si>
  <si>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</si>
  <si>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</si>
  <si>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</si>
  <si>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</si>
  <si>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</si>
  <si>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</si>
  <si>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</si>
  <si>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</si>
  <si>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</si>
  <si>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</si>
  <si>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</si>
  <si>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</si>
  <si>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</si>
  <si>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</si>
  <si>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</si>
  <si>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</si>
  <si>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</si>
  <si>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</si>
  <si>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</si>
  <si>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</si>
  <si>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</si>
  <si>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</si>
  <si>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</si>
  <si>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</si>
  <si>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</si>
  <si>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</si>
  <si>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</si>
  <si>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</si>
  <si>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</si>
  <si>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</si>
  <si>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</si>
  <si>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</si>
  <si>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</si>
  <si>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</si>
  <si>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</si>
  <si>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</si>
  <si>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</si>
  <si>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</si>
  <si>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</si>
  <si>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</si>
  <si>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</si>
  <si>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</si>
  <si>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</si>
  <si>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</si>
  <si>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</si>
  <si>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</si>
  <si>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</si>
  <si>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</si>
  <si>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</si>
  <si>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</si>
  <si>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</si>
  <si>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</si>
  <si>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</si>
  <si>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</si>
  <si>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</si>
  <si>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</si>
  <si>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</si>
  <si>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</si>
  <si>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</si>
  <si>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</si>
  <si>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</si>
  <si>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</si>
  <si>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</si>
  <si>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</si>
  <si>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</si>
  <si>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</si>
  <si>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</si>
  <si>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</si>
  <si>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</si>
  <si>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</si>
  <si>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</si>
  <si>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</si>
  <si>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</si>
  <si>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</si>
  <si>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</si>
  <si>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</si>
  <si>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</si>
  <si>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</si>
  <si>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</si>
  <si>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</si>
  <si>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</si>
  <si>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</si>
  <si>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</si>
  <si>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</si>
  <si>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</si>
  <si>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</si>
  <si>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</si>
  <si>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</si>
  <si>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</si>
  <si>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</si>
  <si>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</si>
  <si>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</si>
  <si>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</si>
  <si>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</si>
  <si>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</si>
  <si>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</si>
  <si>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</si>
  <si>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</si>
  <si>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</si>
  <si>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</si>
  <si>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</si>
  <si>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</si>
  <si>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</si>
  <si>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</si>
  <si>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</si>
  <si>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</si>
  <si>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</si>
  <si>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</si>
  <si>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</si>
  <si>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</si>
  <si>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</si>
  <si>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</si>
  <si>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</si>
  <si>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</si>
  <si>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</si>
  <si>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</si>
  <si>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</si>
  <si>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</si>
  <si>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</si>
  <si>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</si>
  <si>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</si>
  <si>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</si>
  <si>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</si>
  <si>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</si>
  <si>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</si>
  <si>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</si>
  <si>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</si>
  <si>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</si>
  <si>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</si>
  <si>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</si>
  <si>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</si>
  <si>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</si>
  <si>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</si>
  <si>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</si>
  <si>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</si>
  <si>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</si>
  <si>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</si>
  <si>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</si>
  <si>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</si>
  <si>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</si>
  <si>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</si>
  <si>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</si>
  <si>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</si>
  <si>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</si>
  <si>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</si>
  <si>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</si>
  <si>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</si>
  <si>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</si>
  <si>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</si>
  <si>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</si>
  <si>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</si>
  <si>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</si>
  <si>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</si>
  <si>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</si>
  <si>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</si>
  <si>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</si>
  <si>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</si>
  <si>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</si>
  <si>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</si>
  <si>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</si>
  <si>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</si>
  <si>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</si>
  <si>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</si>
  <si>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</si>
  <si>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</si>
  <si>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</si>
  <si>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</si>
  <si>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</si>
  <si>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</si>
  <si>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</si>
  <si>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</si>
  <si>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</si>
  <si>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</si>
  <si>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</si>
  <si>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</si>
  <si>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</si>
  <si>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</si>
  <si>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</si>
  <si>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</si>
  <si>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</si>
  <si>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</si>
  <si>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</si>
  <si>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</si>
  <si>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</si>
  <si>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</si>
  <si>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</si>
  <si>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</si>
  <si>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</si>
  <si>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</si>
  <si>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</si>
  <si>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</si>
  <si>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</si>
  <si>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</si>
  <si>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</si>
  <si>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</si>
  <si>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</si>
  <si>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</si>
  <si>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</si>
  <si>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</si>
  <si>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</si>
  <si>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</si>
  <si>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</si>
  <si>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</si>
  <si>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</si>
  <si>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</si>
  <si>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</si>
  <si>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</si>
  <si>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</si>
  <si>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</si>
  <si>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</si>
  <si>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</si>
  <si>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</si>
  <si>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</si>
  <si>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</si>
  <si>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</si>
  <si>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</si>
  <si>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</si>
  <si>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</si>
  <si>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</si>
  <si>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</si>
  <si>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</si>
  <si>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</si>
  <si>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</si>
  <si>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</si>
  <si>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</si>
  <si>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</si>
  <si>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</si>
  <si>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</si>
  <si>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</si>
  <si>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</si>
  <si>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</si>
  <si>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</si>
  <si>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</si>
  <si>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</si>
  <si>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</si>
  <si>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</si>
  <si>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</si>
  <si>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</si>
  <si>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</si>
  <si>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</si>
  <si>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</si>
  <si>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</si>
  <si>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</si>
  <si>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</si>
  <si>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</si>
  <si>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</si>
  <si>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</si>
  <si>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</si>
  <si>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</si>
  <si>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</si>
  <si>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</si>
  <si>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</si>
  <si>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</si>
  <si>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</si>
  <si>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</si>
  <si>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</si>
  <si>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</si>
  <si>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</si>
  <si>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</si>
  <si>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</si>
  <si>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</si>
  <si>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</si>
  <si>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</si>
  <si>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</si>
  <si>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</si>
  <si>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</si>
  <si>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</si>
  <si>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</si>
  <si>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</si>
  <si>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</si>
  <si>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</si>
  <si>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</si>
  <si>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</si>
  <si>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</si>
  <si>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</si>
  <si>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</si>
  <si>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</si>
  <si>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</si>
  <si>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</si>
  <si>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</si>
  <si>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</si>
  <si>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</si>
  <si>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</si>
  <si>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</si>
  <si>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</si>
  <si>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</si>
  <si>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</si>
  <si>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</si>
  <si>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</si>
  <si>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</si>
  <si>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</si>
  <si>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</si>
  <si>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</si>
  <si>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</si>
  <si>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</si>
  <si>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</si>
  <si>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</si>
  <si>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</si>
  <si>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</si>
  <si>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</si>
  <si>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</si>
  <si>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</si>
  <si>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</si>
  <si>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</si>
  <si>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</si>
  <si>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</si>
  <si>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</si>
  <si>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</si>
  <si>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</si>
  <si>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</si>
  <si>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</si>
  <si>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</si>
  <si>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</si>
  <si>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</si>
  <si>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</si>
  <si>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</si>
  <si>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</si>
  <si>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</si>
  <si>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</si>
  <si>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</si>
  <si>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</si>
  <si>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</si>
  <si>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</si>
  <si>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</si>
  <si>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</si>
  <si>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</si>
  <si>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</si>
  <si>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</si>
  <si>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</si>
  <si>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</si>
  <si>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</si>
  <si>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</si>
  <si>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</si>
  <si>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</si>
  <si>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</si>
  <si>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</si>
  <si>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</si>
  <si>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</si>
  <si>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</si>
  <si>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</si>
  <si>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</si>
  <si>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</si>
  <si>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</si>
  <si>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</si>
  <si>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</si>
  <si>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</si>
  <si>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</si>
  <si>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</si>
  <si>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</si>
  <si>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</si>
  <si>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</si>
  <si>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</si>
  <si>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</si>
  <si>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</si>
  <si>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</si>
  <si>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</si>
  <si>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</si>
  <si>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</si>
  <si>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</si>
  <si>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</si>
  <si>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</si>
  <si>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</si>
  <si>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</si>
  <si>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</si>
  <si>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</si>
  <si>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</si>
  <si>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</si>
  <si>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</si>
  <si>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</si>
  <si>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</si>
  <si>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</si>
  <si>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</si>
  <si>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</si>
  <si>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</si>
  <si>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</si>
  <si>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</si>
  <si>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</si>
  <si>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</si>
  <si>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</si>
  <si>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</si>
  <si>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</si>
  <si>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</si>
  <si>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</si>
  <si>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</si>
  <si>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</si>
  <si>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</si>
  <si>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</si>
  <si>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</si>
  <si>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</si>
  <si>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</si>
  <si>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</si>
  <si>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</si>
  <si>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</si>
  <si>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</si>
  <si>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</si>
  <si>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</si>
  <si>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</si>
  <si>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</si>
  <si>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</si>
  <si>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</si>
  <si>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</si>
  <si>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</si>
  <si>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</si>
  <si>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</si>
  <si>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</si>
  <si>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</si>
  <si>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</si>
  <si>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</si>
  <si>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</si>
  <si>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</si>
  <si>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</si>
  <si>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</si>
  <si>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</si>
  <si>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</si>
  <si>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</si>
  <si>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</si>
  <si>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</si>
  <si>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</si>
  <si>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</si>
  <si>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</si>
  <si>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</si>
  <si>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</si>
  <si>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</si>
  <si>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</si>
  <si>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</si>
  <si>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</si>
  <si>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</si>
  <si>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</si>
  <si>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</si>
  <si>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</si>
  <si>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</si>
  <si>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</si>
  <si>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</si>
  <si>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</si>
  <si>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</si>
  <si>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</si>
  <si>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</si>
  <si>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</si>
  <si>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</si>
  <si>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</si>
  <si>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</si>
  <si>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</si>
  <si>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</si>
  <si>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</si>
  <si>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</si>
  <si>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</si>
  <si>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</si>
  <si>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</si>
  <si>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</si>
  <si>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</si>
  <si>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</si>
  <si>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</si>
  <si>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</si>
  <si>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</si>
  <si>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</si>
  <si>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</si>
  <si>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</si>
  <si>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</si>
  <si>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</si>
  <si>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</si>
  <si>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</si>
  <si>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</si>
  <si>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</si>
  <si>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</si>
  <si>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</si>
  <si>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</si>
  <si>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</si>
  <si>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</si>
  <si>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</si>
  <si>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</si>
  <si>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</si>
  <si>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</si>
  <si>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</si>
  <si>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</si>
  <si>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</si>
  <si>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</si>
  <si>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</si>
  <si>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</si>
  <si>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</si>
  <si>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</si>
  <si>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</si>
  <si>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</si>
  <si>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</si>
  <si>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</si>
  <si>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</si>
  <si>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</si>
  <si>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</si>
  <si>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</si>
  <si>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</si>
  <si>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</si>
  <si>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</si>
  <si>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</si>
  <si>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</si>
  <si>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</si>
  <si>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</si>
  <si>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</si>
  <si>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</si>
  <si>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</si>
  <si>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</si>
  <si>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</si>
  <si>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</si>
  <si>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</si>
  <si>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</si>
  <si>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</si>
  <si>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</si>
  <si>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</si>
  <si>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</si>
  <si>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</si>
  <si>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</si>
  <si>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</si>
  <si>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</si>
  <si>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</si>
  <si>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</si>
  <si>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</si>
  <si>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</si>
  <si>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</si>
  <si>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</si>
  <si>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</si>
  <si>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</si>
  <si>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</si>
  <si>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</si>
  <si>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</si>
  <si>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</si>
  <si>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</si>
  <si>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</si>
  <si>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</si>
  <si>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</si>
  <si>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</si>
  <si>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</si>
  <si>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</si>
  <si>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</si>
  <si>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</si>
  <si>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</si>
  <si>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</si>
  <si>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</si>
  <si>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</si>
  <si>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</si>
  <si>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</si>
  <si>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</si>
  <si>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</si>
  <si>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</si>
  <si>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</si>
  <si>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</si>
  <si>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</si>
  <si>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</si>
  <si>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</si>
  <si>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</si>
  <si>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</si>
  <si>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</si>
  <si>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</si>
  <si>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</si>
  <si>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</si>
  <si>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</si>
  <si>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</si>
  <si>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</si>
  <si>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</si>
  <si>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</si>
  <si>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</si>
  <si>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</si>
  <si>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</si>
  <si>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</si>
  <si>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</si>
  <si>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</si>
  <si>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</si>
  <si>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</si>
  <si>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</si>
  <si>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</si>
  <si>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</si>
  <si>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</si>
  <si>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</si>
  <si>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</si>
  <si>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</si>
  <si>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</si>
  <si>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</si>
  <si>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</si>
  <si>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</si>
  <si>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</si>
  <si>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</si>
  <si>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</si>
  <si>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</si>
  <si>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</si>
  <si>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</si>
  <si>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</si>
  <si>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</si>
  <si>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</si>
  <si>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</si>
  <si>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</si>
  <si>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</si>
  <si>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</si>
  <si>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</si>
  <si>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</si>
  <si>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</si>
  <si>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</si>
  <si>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</si>
  <si>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</si>
  <si>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</si>
  <si>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</si>
  <si>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</si>
  <si>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</si>
  <si>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</si>
  <si>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</si>
  <si>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</si>
  <si>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</si>
  <si>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</si>
  <si>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</si>
  <si>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</si>
  <si>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</si>
  <si>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</si>
  <si>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</si>
  <si>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</si>
  <si>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</si>
  <si>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</si>
  <si>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</si>
  <si>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</si>
  <si>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</si>
  <si>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</si>
  <si>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</si>
  <si>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</si>
  <si>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</si>
  <si>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</si>
  <si>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</si>
  <si>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</si>
  <si>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</si>
  <si>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</si>
  <si>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</si>
  <si>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</si>
  <si>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</si>
  <si>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</si>
  <si>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</si>
  <si>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</si>
  <si>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</si>
  <si>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</si>
  <si>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</si>
  <si>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</si>
  <si>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</si>
  <si>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</si>
  <si>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</si>
  <si>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</si>
  <si>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</si>
  <si>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</si>
  <si>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</si>
  <si>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</si>
  <si>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</si>
  <si>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</si>
  <si>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</si>
  <si>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</si>
  <si>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</si>
  <si>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</si>
  <si>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</si>
  <si>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</si>
  <si>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</si>
  <si>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</si>
  <si>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</si>
  <si>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</si>
  <si>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</si>
  <si>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</si>
  <si>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</si>
  <si>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</si>
  <si>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</si>
  <si>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</si>
  <si>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</si>
  <si>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</si>
  <si>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</si>
  <si>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</si>
  <si>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</si>
  <si>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</si>
  <si>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</si>
  <si>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</si>
  <si>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</si>
  <si>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</si>
  <si>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</si>
  <si>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</si>
  <si>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</si>
  <si>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</si>
  <si>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</si>
  <si>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</si>
  <si>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</si>
  <si>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</si>
  <si>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</si>
  <si>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</si>
  <si>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</si>
  <si>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</si>
  <si>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</si>
  <si>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</si>
  <si>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</si>
  <si>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</si>
  <si>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</si>
  <si>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</si>
  <si>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</si>
  <si>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</si>
  <si>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</si>
  <si>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</si>
  <si>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</si>
  <si>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</si>
  <si>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</si>
  <si>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</si>
  <si>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</si>
  <si>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</si>
  <si>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</si>
  <si>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</si>
  <si>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</si>
  <si>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</si>
  <si>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</si>
  <si>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</si>
  <si>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</si>
  <si>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</si>
  <si>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</si>
  <si>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</si>
  <si>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</si>
  <si>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</si>
  <si>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</si>
  <si>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</si>
  <si>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</si>
  <si>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</si>
  <si>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</si>
  <si>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</si>
  <si>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</si>
  <si>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</si>
  <si>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</si>
  <si>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</si>
  <si>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</si>
  <si>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</si>
  <si>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</si>
  <si>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</si>
  <si>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</si>
  <si>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</si>
  <si>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</si>
  <si>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</si>
  <si>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</si>
  <si>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</si>
  <si>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</si>
  <si>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</si>
  <si>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</si>
  <si>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</si>
  <si>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</si>
  <si>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</si>
  <si>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</si>
  <si>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</si>
  <si>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</si>
  <si>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</si>
  <si>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</si>
  <si>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</si>
  <si>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</si>
  <si>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</si>
  <si>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</si>
  <si>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</si>
  <si>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</si>
  <si>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</si>
  <si>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</si>
  <si>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</si>
  <si>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</si>
  <si>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</si>
  <si>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</si>
  <si>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</si>
  <si>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</si>
  <si>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</si>
  <si>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</si>
  <si>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</si>
  <si>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</si>
  <si>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</si>
  <si>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</si>
  <si>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</si>
  <si>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</si>
  <si>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</si>
  <si>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</si>
  <si>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</si>
  <si>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</si>
  <si>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</si>
  <si>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</si>
  <si>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</si>
  <si>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</si>
  <si>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</si>
  <si>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</si>
  <si>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</si>
  <si>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</si>
  <si>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</si>
  <si>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</si>
  <si>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</si>
  <si>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</si>
  <si>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</si>
  <si>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</si>
  <si>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</si>
  <si>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</si>
  <si>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</si>
  <si>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</si>
  <si>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</si>
  <si>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</si>
  <si>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</si>
  <si>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</si>
  <si>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</si>
  <si>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</si>
  <si>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</si>
  <si>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</si>
  <si>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</si>
  <si>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</si>
  <si>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</si>
  <si>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</si>
  <si>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</si>
  <si>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</si>
  <si>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</si>
  <si>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</si>
  <si>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</si>
  <si>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</si>
  <si>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</si>
  <si>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</si>
  <si>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</si>
  <si>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</si>
  <si>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</si>
  <si>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</si>
  <si>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</si>
  <si>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</si>
  <si>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</si>
  <si>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</si>
  <si>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</si>
  <si>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</si>
  <si>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</si>
  <si>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</si>
  <si>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</si>
  <si>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</si>
  <si>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</si>
  <si>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</si>
  <si>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</si>
  <si>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</si>
  <si>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</si>
  <si>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</si>
  <si>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</si>
  <si>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</si>
  <si>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</si>
  <si>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</si>
  <si>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</si>
  <si>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</si>
  <si>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</si>
  <si>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</si>
  <si>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</si>
  <si>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</si>
  <si>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</si>
  <si>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</si>
  <si>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</si>
  <si>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</si>
  <si>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</si>
  <si>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</si>
  <si>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</si>
  <si>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</si>
  <si>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</si>
  <si>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</si>
  <si>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</si>
  <si>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</si>
  <si>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</si>
  <si>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</si>
  <si>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</si>
  <si>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</si>
  <si>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</si>
  <si>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</si>
  <si>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</si>
  <si>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</si>
  <si>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</si>
  <si>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</si>
  <si>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</si>
  <si>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</si>
  <si>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</si>
  <si>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</si>
  <si>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</si>
  <si>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</si>
  <si>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</si>
  <si>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</si>
  <si>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</si>
  <si>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</si>
  <si>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</si>
  <si>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</si>
  <si>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</si>
  <si>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</si>
  <si>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</si>
  <si>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</si>
  <si>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</si>
  <si>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</si>
  <si>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</si>
  <si>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</si>
  <si>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</si>
  <si>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</si>
  <si>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</si>
  <si>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</si>
  <si>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</si>
  <si>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</si>
  <si>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</si>
  <si>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</si>
  <si>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</si>
  <si>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</si>
  <si>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</si>
  <si>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</si>
  <si>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</si>
  <si>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</si>
  <si>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</si>
  <si>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</si>
  <si>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</si>
  <si>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</si>
  <si>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</si>
  <si>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</si>
  <si>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</si>
  <si>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</si>
  <si>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</si>
  <si>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</si>
  <si>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</si>
  <si>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</si>
  <si>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</si>
  <si>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</si>
  <si>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</si>
  <si>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</si>
  <si>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</si>
  <si>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</si>
  <si>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</si>
  <si>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</si>
  <si>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</si>
  <si>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</si>
  <si>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</si>
  <si>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</si>
  <si>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</si>
  <si>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</si>
  <si>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</si>
  <si>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</si>
  <si>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</si>
  <si>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</si>
  <si>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</si>
  <si>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</si>
  <si>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</si>
  <si>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</si>
  <si>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</si>
  <si>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</si>
  <si>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</si>
  <si>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</si>
  <si>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</si>
  <si>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</si>
  <si>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</si>
  <si>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</si>
  <si>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</si>
  <si>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</si>
  <si>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</si>
  <si>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</si>
  <si>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</si>
  <si>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</si>
  <si>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</si>
  <si>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</si>
  <si>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</si>
  <si>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</si>
  <si>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</si>
  <si>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</si>
  <si>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</si>
  <si>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</si>
  <si>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</si>
  <si>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</si>
  <si>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</si>
  <si>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</si>
  <si>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</si>
  <si>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</si>
  <si>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</si>
  <si>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</si>
  <si>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</si>
  <si>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</si>
  <si>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</si>
  <si>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</si>
  <si>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</si>
  <si>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</si>
  <si>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</si>
  <si>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</si>
  <si>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</si>
  <si>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</si>
  <si>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</si>
  <si>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</si>
  <si>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</si>
  <si>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</si>
  <si>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</si>
  <si>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</si>
  <si>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</si>
  <si>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</si>
  <si>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</si>
  <si>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</si>
  <si>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</si>
  <si>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</si>
  <si>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</si>
  <si>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</si>
  <si>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</si>
  <si>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</si>
  <si>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</si>
  <si>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</si>
  <si>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</si>
  <si>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</si>
  <si>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</si>
  <si>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</si>
  <si>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</si>
  <si>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</si>
  <si>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</si>
  <si>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</si>
  <si>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</si>
  <si>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</si>
  <si>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</si>
  <si>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</si>
  <si>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</si>
  <si>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</si>
  <si>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</si>
  <si>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</si>
  <si>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</si>
  <si>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</si>
  <si>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</si>
  <si>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</si>
  <si>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</si>
  <si>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</si>
  <si>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</si>
  <si>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</si>
  <si>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</si>
  <si>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</si>
  <si>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</si>
  <si>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</si>
  <si>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</si>
  <si>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</si>
  <si>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</si>
  <si>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</si>
  <si>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</si>
  <si>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</si>
  <si>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</si>
  <si>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</si>
  <si>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</si>
  <si>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</si>
  <si>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</si>
  <si>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</si>
  <si>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</si>
  <si>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</si>
  <si>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</si>
  <si>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</si>
  <si>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</si>
  <si>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</si>
  <si>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</si>
  <si>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</si>
  <si>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</si>
  <si>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</si>
  <si>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</si>
  <si>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</si>
  <si>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</si>
  <si>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</si>
  <si>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</si>
  <si>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</si>
  <si>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</si>
  <si>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</si>
  <si>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</si>
  <si>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</si>
  <si>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</si>
  <si>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</si>
  <si>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</si>
  <si>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</si>
  <si>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</si>
  <si>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</si>
  <si>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</si>
  <si>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</si>
  <si>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</si>
  <si>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</si>
  <si>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</si>
  <si>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</si>
  <si>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</si>
  <si>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</si>
  <si>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</si>
  <si>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</si>
  <si>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</si>
  <si>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</si>
  <si>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</si>
  <si>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</si>
  <si>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</si>
  <si>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</si>
  <si>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</si>
  <si>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</si>
  <si>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</si>
  <si>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</si>
  <si>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</si>
  <si>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</si>
  <si>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</si>
  <si>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</si>
  <si>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</si>
  <si>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</si>
  <si>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</si>
  <si>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</si>
  <si>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</si>
  <si>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</si>
  <si>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</si>
  <si>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</si>
  <si>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</si>
  <si>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</si>
  <si>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</si>
  <si>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</si>
  <si>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</si>
  <si>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</si>
  <si>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</si>
  <si>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</si>
  <si>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</si>
  <si>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</si>
  <si>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</si>
  <si>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</si>
  <si>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</si>
  <si>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</si>
  <si>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</si>
  <si>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</si>
  <si>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</si>
  <si>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</si>
  <si>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</si>
  <si>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</si>
  <si>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</si>
  <si>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</si>
  <si>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</si>
  <si>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</si>
  <si>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</si>
  <si>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</si>
  <si>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</si>
  <si>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</si>
  <si>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</si>
  <si>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</si>
  <si>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</si>
  <si>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</si>
  <si>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</si>
  <si>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</si>
  <si>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</si>
  <si>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</si>
  <si>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</si>
  <si>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</si>
  <si>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</si>
  <si>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</si>
  <si>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</si>
  <si>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</si>
  <si>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</si>
  <si>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</si>
  <si>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</si>
  <si>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</si>
  <si>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</si>
  <si>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</si>
  <si>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</si>
  <si>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</si>
  <si>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</si>
  <si>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</si>
  <si>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</si>
  <si>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</si>
  <si>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</si>
  <si>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</si>
  <si>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</si>
  <si>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</si>
  <si>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</si>
  <si>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</si>
  <si>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</si>
  <si>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</si>
  <si>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</si>
  <si>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</si>
  <si>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</si>
  <si>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</si>
  <si>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</si>
  <si>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</si>
  <si>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</si>
  <si>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</si>
  <si>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</si>
  <si>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</si>
  <si>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</si>
  <si>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</si>
  <si>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</si>
  <si>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</si>
  <si>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</si>
  <si>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</si>
  <si>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</si>
  <si>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</si>
  <si>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</si>
  <si>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</si>
  <si>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</si>
  <si>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</si>
  <si>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</si>
  <si>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</si>
  <si>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</si>
  <si>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</si>
  <si>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</si>
  <si>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</si>
  <si>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</si>
  <si>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</si>
  <si>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</si>
  <si>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</si>
  <si>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</si>
  <si>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</si>
  <si>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</si>
  <si>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</si>
  <si>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</si>
  <si>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</si>
  <si>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</si>
  <si>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</si>
  <si>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</si>
  <si>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</si>
  <si>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</si>
  <si>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</si>
  <si>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</si>
  <si>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</si>
  <si>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</si>
  <si>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</si>
  <si>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</si>
  <si>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</si>
  <si>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</si>
  <si>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</si>
  <si>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</si>
  <si>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</si>
  <si>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</si>
  <si>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</si>
  <si>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</si>
  <si>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</si>
  <si>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</si>
  <si>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</si>
  <si>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</si>
  <si>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</si>
  <si>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</si>
  <si>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</si>
  <si>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</si>
  <si>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</si>
  <si>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</si>
  <si>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</si>
  <si>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</si>
  <si>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</si>
  <si>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</si>
  <si>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</si>
  <si>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</si>
  <si>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</si>
  <si>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</si>
  <si>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</si>
  <si>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</si>
  <si>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</si>
  <si>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</si>
  <si>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</si>
  <si>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</si>
  <si>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</si>
  <si>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</si>
  <si>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</si>
  <si>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</si>
  <si>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</si>
  <si>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</si>
  <si>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</si>
  <si>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</si>
  <si>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</si>
  <si>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</si>
  <si>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</si>
  <si>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</si>
  <si>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</si>
  <si>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</si>
  <si>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</si>
  <si>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</si>
  <si>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</si>
  <si>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</si>
  <si>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</si>
  <si>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</si>
  <si>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</si>
  <si>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</si>
  <si>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</si>
  <si>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</si>
  <si>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</si>
  <si>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</si>
  <si>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</si>
  <si>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</si>
  <si>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</si>
  <si>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</si>
  <si>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</si>
  <si>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</si>
  <si>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</si>
  <si>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</si>
  <si>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</si>
  <si>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</si>
  <si>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</si>
  <si>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</si>
  <si>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</si>
  <si>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</si>
  <si>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</si>
  <si>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</si>
  <si>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</si>
  <si>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</si>
  <si>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</si>
  <si>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</si>
  <si>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</si>
  <si>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</si>
  <si>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</si>
  <si>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</si>
  <si>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</si>
  <si>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</si>
  <si>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</si>
  <si>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</si>
  <si>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</si>
  <si>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</si>
  <si>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</si>
  <si>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</si>
  <si>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</si>
  <si>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</si>
  <si>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</si>
  <si>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</si>
  <si>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</si>
  <si>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</si>
  <si>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</si>
  <si>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</si>
  <si>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</si>
  <si>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</si>
  <si>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</si>
  <si>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</si>
  <si>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</si>
  <si>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</si>
  <si>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</si>
  <si>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</si>
  <si>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</si>
  <si>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</si>
  <si>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</si>
  <si>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</si>
  <si>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</si>
  <si>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</si>
  <si>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</si>
  <si>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</si>
  <si>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</si>
  <si>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</si>
  <si>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</si>
  <si>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</si>
  <si>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</si>
  <si>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</si>
  <si>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</si>
  <si>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</si>
  <si>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</si>
  <si>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</si>
  <si>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</si>
  <si>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</si>
  <si>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</si>
  <si>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</si>
  <si>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</si>
  <si>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</si>
  <si>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</si>
  <si>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</si>
  <si>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</si>
  <si>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</si>
  <si>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</si>
  <si>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</si>
  <si>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</si>
  <si>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</si>
  <si>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</si>
  <si>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</si>
  <si>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</si>
  <si>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</si>
  <si>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</si>
  <si>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</si>
  <si>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</si>
  <si>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</si>
  <si>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</si>
  <si>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</si>
  <si>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</si>
  <si>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</si>
  <si>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</si>
  <si>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</si>
  <si>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</si>
  <si>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</si>
  <si>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</si>
  <si>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</si>
  <si>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</si>
  <si>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</si>
  <si>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</si>
  <si>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</si>
  <si>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</si>
  <si>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</si>
  <si>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</si>
  <si>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</si>
  <si>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</si>
  <si>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</si>
  <si>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</si>
  <si>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</si>
  <si>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</si>
  <si>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</si>
  <si>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</si>
  <si>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</si>
  <si>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</si>
  <si>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</si>
  <si>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</si>
  <si>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</si>
  <si>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</si>
  <si>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</si>
  <si>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</si>
  <si>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</si>
  <si>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</si>
  <si>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</si>
  <si>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</si>
  <si>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</si>
  <si>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</si>
  <si>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</si>
  <si>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</si>
  <si>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</si>
  <si>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</si>
  <si>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</si>
  <si>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</si>
  <si>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</si>
  <si>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</si>
  <si>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</si>
  <si>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</si>
  <si>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</si>
  <si>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</si>
  <si>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</si>
  <si>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</si>
  <si>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</si>
  <si>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</si>
  <si>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</si>
  <si>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</si>
  <si>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</si>
  <si>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</si>
  <si>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</si>
  <si>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</si>
  <si>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</si>
  <si>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</si>
  <si>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</si>
  <si>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</si>
  <si>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</si>
  <si>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</si>
  <si>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</si>
  <si>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</si>
  <si>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</si>
  <si>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</si>
  <si>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</si>
  <si>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</si>
  <si>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</si>
  <si>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</si>
  <si>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</si>
  <si>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</si>
  <si>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</si>
  <si>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</si>
  <si>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</si>
  <si>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</si>
  <si>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</si>
  <si>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</si>
  <si>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</si>
  <si>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</si>
  <si>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</si>
  <si>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</si>
  <si>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</si>
  <si>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</si>
  <si>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</si>
  <si>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</si>
  <si>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</si>
  <si>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</si>
  <si>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</si>
  <si>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</si>
  <si>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</si>
  <si>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</si>
  <si>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</si>
  <si>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</si>
  <si>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</si>
  <si>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</si>
  <si>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</si>
  <si>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</si>
  <si>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</si>
  <si>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</si>
  <si>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</si>
  <si>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</si>
  <si>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</si>
  <si>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</si>
  <si>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</si>
  <si>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</si>
  <si>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</si>
  <si>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</si>
  <si>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</si>
  <si>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</si>
  <si>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</si>
  <si>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</si>
  <si>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</si>
  <si>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</si>
  <si>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</si>
  <si>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</si>
  <si>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</si>
  <si>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</si>
  <si>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</si>
  <si>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</si>
  <si>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</si>
  <si>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</si>
  <si>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</si>
  <si>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</si>
  <si>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</si>
  <si>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</si>
  <si>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</si>
  <si>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</si>
  <si>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</si>
  <si>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</si>
  <si>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</si>
  <si>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</si>
  <si>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</si>
  <si>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</si>
  <si>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</si>
  <si>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</si>
  <si>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</si>
  <si>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</si>
  <si>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</si>
  <si>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</si>
  <si>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</si>
  <si>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</si>
  <si>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</si>
  <si>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</si>
  <si>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</si>
  <si>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</si>
  <si>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</si>
  <si>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</si>
  <si>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</si>
  <si>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</si>
  <si>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</si>
  <si>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</si>
  <si>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</si>
  <si>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</si>
  <si>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</si>
  <si>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</si>
  <si>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</si>
  <si>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</si>
  <si>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</si>
  <si>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</si>
  <si>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</si>
  <si>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</si>
  <si>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</si>
  <si>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</si>
  <si>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</si>
  <si>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</si>
  <si>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</si>
  <si>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</si>
  <si>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</si>
  <si>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</si>
  <si>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</si>
  <si>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</si>
  <si>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</si>
  <si>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</si>
  <si>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</si>
  <si>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</si>
  <si>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</si>
  <si>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</si>
  <si>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</si>
  <si>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</si>
  <si>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</si>
  <si>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</si>
  <si>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</si>
  <si>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</si>
  <si>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</si>
  <si>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</si>
  <si>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</si>
  <si>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</si>
  <si>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</si>
  <si>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</si>
  <si>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</si>
  <si>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</si>
  <si>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</si>
  <si>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</si>
  <si>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</si>
  <si>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</si>
  <si>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</si>
  <si>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</si>
  <si>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</si>
  <si>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</si>
  <si>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</si>
  <si>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</si>
  <si>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</si>
  <si>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</si>
  <si>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</si>
  <si>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</si>
  <si>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</si>
  <si>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</si>
  <si>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</si>
  <si>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</si>
  <si>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</si>
  <si>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</si>
  <si>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</si>
  <si>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</si>
  <si>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</si>
  <si>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</si>
  <si>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</si>
  <si>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</si>
  <si>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</si>
  <si>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</si>
  <si>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</si>
  <si>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</si>
  <si>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</si>
  <si>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</si>
  <si>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</si>
  <si>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</si>
  <si>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</si>
  <si>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</si>
  <si>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</si>
  <si>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</si>
  <si>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</si>
  <si>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</si>
  <si>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</si>
  <si>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</si>
  <si>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</si>
  <si>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</si>
  <si>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</si>
  <si>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</si>
  <si>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</si>
  <si>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</si>
  <si>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</si>
  <si>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</si>
  <si>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</si>
  <si>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</si>
  <si>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</si>
  <si>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</si>
  <si>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</si>
  <si>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</si>
  <si>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</si>
  <si>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</si>
  <si>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</si>
  <si>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</si>
  <si>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</si>
  <si>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</si>
  <si>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</si>
  <si>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</si>
  <si>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</si>
  <si>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</si>
  <si>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</si>
  <si>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</si>
  <si>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</si>
  <si>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</si>
  <si>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</si>
  <si>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</si>
  <si>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</si>
  <si>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</si>
  <si>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</si>
  <si>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</si>
  <si>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</si>
  <si>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</si>
  <si>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</si>
  <si>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</si>
  <si>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</si>
  <si>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</si>
  <si>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</si>
  <si>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</si>
  <si>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</si>
  <si>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</si>
  <si>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</si>
  <si>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</si>
  <si>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</si>
  <si>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</si>
  <si>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</si>
  <si>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</si>
  <si>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</si>
  <si>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</si>
  <si>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</si>
  <si>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</si>
  <si>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</si>
  <si>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</si>
  <si>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</si>
  <si>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</si>
  <si>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</si>
  <si>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</si>
  <si>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</si>
  <si>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</si>
  <si>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</si>
  <si>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</si>
  <si>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</si>
  <si>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</si>
  <si>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</si>
  <si>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</si>
  <si>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</si>
  <si>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</si>
  <si>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</si>
  <si>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</si>
  <si>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</si>
  <si>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</si>
  <si>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</si>
  <si>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</si>
  <si>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</si>
  <si>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</si>
  <si>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</si>
  <si>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</si>
  <si>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</si>
  <si>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</si>
  <si>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</si>
  <si>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</si>
  <si>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</si>
  <si>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</si>
  <si>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</si>
  <si>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</si>
  <si>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</si>
  <si>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</si>
  <si>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</si>
  <si>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</si>
  <si>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</si>
  <si>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</si>
  <si>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</si>
  <si>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</si>
  <si>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</si>
  <si>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</si>
  <si>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</si>
  <si>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</si>
  <si>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</si>
  <si>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</si>
  <si>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</si>
  <si>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</si>
  <si>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</si>
  <si>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</si>
  <si>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</si>
  <si>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</si>
  <si>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</si>
  <si>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</si>
  <si>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</si>
  <si>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</si>
  <si>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</si>
  <si>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</si>
  <si>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</si>
  <si>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</si>
  <si>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</si>
  <si>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</si>
  <si>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</si>
  <si>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</si>
  <si>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</si>
  <si>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</si>
  <si>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</si>
  <si>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</si>
  <si>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</si>
  <si>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</si>
  <si>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</si>
  <si>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</si>
  <si>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</si>
  <si>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</si>
  <si>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</si>
  <si>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</si>
  <si>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</si>
  <si>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</si>
  <si>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</si>
  <si>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</si>
  <si>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</si>
  <si>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</si>
  <si>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</si>
  <si>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</si>
  <si>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</si>
  <si>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</si>
  <si>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</si>
  <si>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</si>
  <si>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</si>
  <si>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</si>
  <si>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</si>
  <si>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</si>
  <si>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</si>
  <si>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</si>
  <si>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</si>
  <si>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</si>
  <si>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</si>
  <si>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</si>
  <si>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</si>
  <si>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</si>
  <si>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</si>
  <si>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</si>
  <si>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</si>
  <si>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</si>
  <si>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</si>
  <si>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</si>
  <si>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</si>
  <si>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</si>
  <si>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</si>
  <si>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</si>
  <si>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</si>
  <si>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</si>
  <si>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</si>
  <si>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</si>
  <si>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</si>
  <si>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</si>
  <si>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</si>
  <si>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</si>
  <si>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</si>
  <si>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</si>
  <si>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</si>
  <si>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</si>
  <si>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</si>
  <si>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</si>
  <si>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</si>
  <si>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</si>
  <si>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</si>
  <si>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</si>
  <si>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</si>
  <si>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</si>
  <si>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</si>
  <si>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</si>
  <si>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</si>
  <si>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</si>
  <si>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</si>
  <si>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</si>
  <si>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</si>
  <si>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</si>
  <si>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</si>
  <si>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</si>
  <si>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</si>
  <si>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</si>
  <si>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</si>
  <si>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</si>
  <si>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</si>
  <si>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</si>
  <si>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</si>
  <si>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</si>
  <si>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</si>
  <si>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</si>
  <si>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</si>
  <si>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</si>
  <si>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</si>
  <si>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</si>
  <si>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</si>
  <si>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</si>
  <si>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</si>
  <si>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</si>
  <si>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</si>
  <si>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</si>
  <si>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</si>
  <si>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</si>
  <si>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</si>
  <si>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</si>
  <si>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</si>
  <si>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</si>
  <si>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</si>
  <si>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</si>
  <si>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</si>
  <si>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</si>
  <si>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</si>
  <si>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</si>
  <si>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</si>
  <si>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</si>
  <si>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</si>
  <si>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</si>
  <si>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</si>
  <si>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</si>
  <si>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</si>
  <si>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</si>
  <si>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</si>
  <si>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</si>
  <si>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</si>
  <si>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</si>
  <si>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</si>
  <si>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</si>
  <si>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</si>
  <si>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</si>
  <si>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</si>
  <si>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</si>
  <si>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</si>
  <si>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</si>
  <si>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</si>
  <si>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</si>
  <si>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</si>
  <si>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</si>
  <si>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</si>
  <si>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</si>
  <si>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</si>
  <si>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</si>
  <si>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</si>
  <si>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</si>
  <si>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</si>
  <si>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</si>
  <si>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</si>
  <si>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</si>
  <si>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</si>
  <si>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</si>
  <si>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</si>
  <si>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</si>
  <si>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</si>
  <si>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</si>
  <si>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</si>
  <si>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</si>
  <si>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</si>
  <si>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</si>
  <si>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</si>
  <si>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</si>
  <si>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</si>
  <si>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</si>
  <si>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</si>
  <si>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</si>
  <si>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</si>
  <si>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</si>
  <si>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</si>
  <si>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</si>
  <si>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</si>
  <si>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</si>
  <si>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</si>
  <si>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</si>
  <si>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</si>
  <si>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</si>
  <si>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</si>
  <si>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</si>
  <si>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</si>
  <si>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</si>
  <si>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</si>
  <si>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</si>
  <si>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</si>
  <si>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</si>
  <si>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</si>
  <si>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</si>
  <si>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</si>
  <si>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</si>
  <si>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</si>
  <si>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</si>
  <si>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</si>
  <si>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</si>
  <si>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</si>
  <si>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</si>
  <si>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</si>
  <si>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</si>
  <si>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</si>
  <si>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</si>
  <si>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</si>
  <si>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</si>
  <si>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</si>
  <si>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</si>
  <si>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</si>
  <si>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</si>
  <si>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</si>
  <si>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</si>
  <si>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</si>
  <si>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</si>
  <si>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</si>
  <si>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</si>
  <si>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</si>
  <si>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</si>
  <si>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</si>
  <si>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</si>
  <si>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</si>
  <si>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</si>
  <si>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</si>
  <si>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</si>
  <si>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</si>
  <si>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</si>
  <si>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</si>
  <si>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</si>
  <si>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</si>
  <si>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</si>
  <si>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</si>
  <si>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</si>
  <si>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</si>
  <si>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</si>
  <si>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</si>
  <si>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</si>
  <si>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</si>
  <si>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</si>
  <si>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</si>
  <si>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</si>
  <si>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</si>
  <si>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</si>
  <si>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</si>
  <si>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</si>
  <si>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</si>
  <si>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</si>
  <si>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</si>
  <si>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</si>
  <si>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</si>
  <si>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</si>
  <si>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</si>
  <si>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</si>
  <si>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</si>
  <si>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</si>
  <si>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</si>
  <si>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</si>
  <si>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</si>
  <si>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</si>
  <si>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</si>
  <si>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</si>
  <si>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</si>
  <si>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</si>
  <si>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</si>
  <si>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</si>
  <si>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</si>
  <si>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</si>
  <si>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</si>
  <si>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</si>
  <si>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</si>
  <si>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</si>
  <si>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</si>
  <si>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</si>
  <si>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</si>
  <si>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</si>
  <si>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</si>
  <si>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</si>
  <si>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</si>
  <si>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</si>
  <si>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</si>
  <si>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</si>
  <si>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</si>
  <si>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</si>
  <si>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</si>
  <si>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</si>
  <si>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</si>
  <si>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</si>
  <si>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</si>
  <si>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</si>
  <si>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</si>
  <si>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</si>
  <si>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</si>
  <si>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</si>
  <si>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</si>
  <si>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</si>
  <si>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</si>
  <si>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</si>
  <si>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</si>
  <si>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</si>
  <si>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</si>
  <si>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</si>
  <si>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</si>
  <si>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</si>
  <si>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</si>
  <si>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</si>
  <si>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</si>
  <si>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</si>
  <si>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</si>
  <si>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</si>
  <si>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</si>
  <si>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</si>
  <si>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</si>
  <si>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</si>
  <si>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</si>
  <si>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</si>
  <si>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</si>
  <si>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</si>
  <si>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</si>
  <si>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</si>
  <si>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</si>
  <si>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</si>
  <si>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</si>
  <si>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</si>
  <si>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</si>
  <si>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</si>
  <si>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</si>
  <si>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</si>
  <si>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</si>
  <si>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</si>
  <si>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</si>
  <si>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</si>
  <si>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</si>
  <si>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</si>
  <si>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</si>
  <si>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</si>
  <si>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</si>
  <si>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</si>
  <si>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</si>
  <si>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</si>
  <si>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</si>
  <si>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</si>
  <si>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</si>
  <si>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</si>
  <si>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</si>
  <si>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</si>
  <si>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</si>
  <si>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</si>
  <si>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</si>
  <si>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</si>
  <si>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</si>
  <si>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</si>
  <si>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</si>
  <si>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</si>
  <si>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</si>
  <si>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</si>
  <si>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</si>
  <si>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</si>
  <si>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</si>
  <si>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</si>
  <si>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</si>
  <si>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</si>
  <si>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</si>
  <si>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</si>
  <si>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</si>
  <si>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</si>
  <si>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</si>
  <si>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</si>
  <si>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</si>
  <si>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</si>
  <si>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</si>
  <si>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</si>
  <si>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</si>
  <si>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</si>
  <si>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</si>
  <si>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</si>
  <si>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</si>
  <si>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</si>
  <si>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</si>
  <si>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</si>
  <si>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</si>
  <si>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</si>
  <si>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</si>
  <si>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</si>
  <si>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</si>
  <si>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</si>
  <si>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</si>
  <si>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</si>
  <si>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</si>
  <si>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</si>
  <si>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</si>
  <si>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</si>
  <si>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</si>
  <si>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</si>
  <si>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</si>
  <si>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</si>
  <si>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</si>
  <si>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</si>
  <si>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</si>
  <si>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</si>
  <si>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</si>
  <si>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</si>
  <si>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</si>
  <si>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</si>
  <si>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</si>
  <si>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</si>
  <si>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</si>
  <si>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</si>
  <si>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</si>
  <si>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</si>
  <si>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</si>
  <si>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</si>
  <si>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</si>
  <si>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</si>
  <si>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</si>
  <si>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</si>
  <si>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</si>
  <si>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</si>
  <si>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</si>
  <si>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</si>
  <si>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</si>
  <si>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</si>
  <si>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</si>
  <si>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</si>
  <si>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</si>
  <si>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</si>
  <si>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</si>
  <si>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</si>
  <si>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</si>
  <si>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</si>
  <si>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</si>
  <si>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</si>
  <si>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</si>
  <si>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</si>
  <si>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</si>
  <si>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</si>
  <si>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</si>
  <si>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</si>
  <si>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</si>
  <si>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</si>
  <si>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</si>
  <si>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</si>
  <si>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</si>
  <si>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</si>
  <si>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</si>
  <si>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</si>
  <si>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</si>
  <si>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</si>
  <si>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</si>
  <si>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</si>
  <si>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</si>
  <si>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</si>
  <si>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</si>
  <si>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</si>
  <si>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</si>
  <si>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</si>
  <si>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</si>
  <si>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</si>
  <si>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</si>
  <si>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</si>
  <si>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</si>
  <si>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</si>
  <si>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</si>
  <si>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</si>
  <si>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</si>
  <si>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</si>
  <si>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</si>
  <si>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</si>
  <si>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</si>
  <si>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</si>
  <si>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</si>
  <si>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</si>
  <si>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</si>
  <si>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</si>
  <si>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</si>
  <si>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</si>
  <si>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</si>
  <si>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</si>
  <si>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</si>
  <si>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</si>
  <si>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</si>
  <si>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</si>
  <si>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</si>
  <si>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</si>
  <si>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</si>
  <si>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</si>
  <si>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</si>
  <si>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</si>
  <si>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</si>
  <si>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</si>
  <si>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</si>
  <si>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</si>
  <si>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</si>
  <si>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</si>
  <si>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</si>
  <si>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</si>
  <si>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</si>
  <si>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</si>
  <si>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</si>
  <si>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</si>
  <si>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</si>
  <si>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</si>
  <si>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</si>
  <si>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</si>
  <si>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</si>
  <si>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</si>
  <si>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</si>
  <si>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</si>
  <si>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</si>
  <si>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</si>
  <si>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</si>
  <si>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</si>
  <si>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</si>
  <si>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</si>
  <si>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</si>
  <si>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</si>
  <si>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</si>
  <si>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</si>
  <si>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</si>
  <si>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</si>
  <si>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</si>
  <si>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</si>
  <si>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</si>
  <si>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</si>
  <si>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</si>
  <si>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</si>
  <si>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</si>
  <si>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</si>
  <si>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</si>
  <si>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</si>
  <si>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</si>
  <si>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</si>
  <si>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</si>
  <si>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</si>
  <si>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</si>
  <si>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</si>
  <si>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</si>
  <si>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</si>
  <si>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</si>
  <si>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</si>
  <si>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</si>
  <si>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</si>
  <si>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</si>
  <si>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</si>
  <si>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</si>
  <si>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</si>
  <si>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</si>
  <si>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</si>
  <si>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</si>
  <si>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</si>
  <si>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</si>
  <si>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</si>
  <si>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</si>
  <si>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</si>
  <si>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</si>
  <si>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</si>
  <si>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</si>
  <si>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</si>
  <si>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</si>
  <si>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</si>
  <si>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</si>
  <si>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</si>
  <si>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</si>
  <si>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</si>
  <si>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</si>
  <si>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</si>
  <si>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</si>
  <si>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</si>
  <si>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</si>
  <si>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</si>
  <si>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</si>
  <si>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</si>
  <si>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</si>
  <si>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</si>
  <si>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</si>
  <si>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</si>
  <si>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</si>
  <si>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</si>
  <si>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</si>
  <si>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</si>
  <si>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</si>
  <si>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</si>
  <si>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</si>
  <si>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</si>
  <si>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</si>
  <si>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</si>
  <si>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</si>
  <si>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</si>
  <si>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</si>
  <si>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</si>
  <si>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</si>
  <si>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</si>
  <si>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</si>
  <si>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</si>
  <si>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</si>
  <si>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</si>
  <si>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</si>
  <si>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</si>
  <si>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</si>
  <si>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</si>
  <si>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</si>
  <si>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</si>
  <si>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</si>
  <si>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</si>
  <si>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</si>
  <si>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</si>
  <si>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</si>
  <si>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</si>
  <si>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</si>
  <si>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</si>
  <si>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</si>
  <si>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</si>
  <si>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</si>
  <si>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</si>
  <si>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</si>
  <si>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</si>
  <si>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</si>
  <si>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</si>
  <si>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</si>
  <si>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</si>
  <si>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</si>
  <si>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</si>
  <si>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</si>
  <si>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</si>
  <si>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</si>
  <si>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</si>
  <si>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</si>
  <si>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</si>
  <si>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</si>
  <si>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</si>
  <si>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</si>
  <si>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</si>
  <si>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</si>
  <si>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</si>
  <si>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</si>
  <si>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</si>
  <si>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</si>
  <si>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</si>
  <si>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</si>
  <si>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</si>
  <si>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</si>
  <si>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</si>
  <si>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</si>
  <si>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</si>
  <si>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</si>
  <si>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</si>
  <si>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</si>
  <si>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</si>
  <si>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</si>
  <si>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</si>
  <si>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</si>
  <si>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</si>
  <si>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</si>
  <si>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</si>
  <si>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</si>
  <si>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</si>
  <si>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</si>
  <si>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</si>
  <si>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</si>
  <si>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</si>
  <si>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</si>
  <si>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</si>
  <si>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</si>
  <si>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</si>
  <si>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</si>
  <si>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</si>
  <si>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</si>
  <si>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</si>
  <si>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</si>
  <si>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</si>
  <si>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</si>
  <si>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</si>
  <si>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</si>
  <si>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</si>
  <si>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</si>
  <si>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</si>
  <si>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</si>
  <si>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</si>
  <si>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</si>
  <si>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</si>
  <si>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</si>
  <si>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</si>
  <si>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</si>
  <si>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</si>
  <si>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</si>
  <si>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</si>
  <si>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</si>
  <si>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</si>
  <si>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</si>
  <si>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</si>
  <si>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</si>
  <si>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</si>
  <si>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</si>
  <si>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</si>
  <si>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</si>
  <si>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</si>
  <si>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</si>
  <si>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</si>
  <si>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</si>
  <si>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</si>
  <si>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</si>
  <si>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</si>
  <si>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</si>
  <si>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</si>
  <si>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</si>
  <si>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</si>
  <si>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</si>
  <si>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</si>
  <si>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</si>
  <si>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</si>
  <si>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</si>
  <si>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</si>
  <si>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</si>
  <si>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</si>
  <si>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</si>
  <si>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</si>
  <si>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</si>
  <si>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</si>
  <si>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</si>
  <si>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</si>
  <si>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</si>
  <si>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</si>
  <si>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</si>
  <si>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</si>
  <si>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</si>
  <si>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</si>
  <si>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</si>
  <si>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</si>
  <si>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</si>
  <si>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</si>
  <si>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</si>
  <si>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</si>
  <si>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</si>
  <si>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</si>
  <si>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</si>
  <si>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</si>
  <si>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</si>
  <si>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</si>
  <si>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</si>
  <si>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</si>
  <si>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</si>
  <si>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</si>
  <si>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</si>
  <si>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</si>
  <si>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</si>
  <si>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</si>
  <si>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</si>
  <si>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</si>
  <si>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</si>
  <si>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</si>
  <si>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</si>
  <si>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</si>
  <si>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</si>
  <si>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</si>
  <si>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</si>
  <si>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</si>
  <si>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</si>
  <si>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</si>
  <si>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</si>
  <si>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</si>
  <si>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</si>
  <si>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</si>
  <si>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</si>
  <si>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</si>
  <si>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</si>
  <si>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</si>
  <si>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</si>
  <si>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</si>
  <si>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</si>
  <si>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</si>
  <si>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</si>
  <si>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</si>
  <si>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</si>
  <si>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</si>
  <si>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</si>
  <si>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</si>
  <si>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</si>
  <si>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</si>
  <si>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</si>
  <si>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</si>
  <si>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</si>
  <si>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</si>
  <si>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</si>
  <si>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</si>
  <si>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</si>
  <si>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</si>
  <si>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</si>
  <si>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</si>
  <si>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</si>
  <si>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</si>
  <si>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</si>
  <si>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</si>
  <si>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</si>
  <si>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</si>
  <si>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</si>
  <si>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</si>
  <si>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</si>
  <si>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</si>
  <si>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</si>
  <si>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</si>
  <si>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</si>
  <si>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</si>
  <si>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</si>
  <si>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</si>
  <si>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</si>
  <si>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</si>
  <si>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</si>
  <si>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</si>
  <si>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</si>
  <si>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</si>
  <si>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</si>
  <si>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</si>
  <si>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</si>
  <si>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</si>
  <si>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</si>
  <si>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</si>
  <si>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</si>
  <si>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</si>
  <si>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</si>
  <si>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</si>
  <si>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</si>
  <si>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</si>
  <si>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</si>
  <si>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</si>
  <si>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</si>
  <si>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</si>
  <si>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</si>
  <si>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</si>
  <si>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</si>
  <si>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</si>
  <si>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</si>
  <si>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</si>
  <si>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</si>
  <si>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</si>
  <si>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</si>
  <si>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</si>
  <si>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</si>
  <si>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</si>
  <si>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</si>
  <si>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</si>
  <si>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</si>
  <si>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</si>
  <si>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</si>
  <si>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</si>
  <si>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</si>
  <si>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</si>
  <si>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</si>
  <si>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</si>
  <si>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</si>
  <si>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</si>
  <si>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</si>
  <si>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</si>
  <si>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</si>
  <si>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</si>
  <si>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</si>
  <si>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</si>
  <si>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</si>
  <si>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</si>
  <si>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</si>
  <si>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</si>
  <si>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</si>
  <si>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</si>
  <si>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</si>
  <si>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</si>
  <si>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</si>
  <si>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</si>
  <si>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</si>
  <si>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</si>
  <si>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</si>
  <si>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</si>
  <si>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</si>
  <si>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</si>
  <si>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</si>
  <si>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</si>
  <si>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</si>
  <si>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</si>
  <si>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</si>
  <si>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</si>
  <si>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</si>
  <si>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</si>
  <si>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</si>
  <si>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</si>
  <si>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</si>
  <si>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</si>
  <si>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</si>
  <si>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</si>
  <si>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</si>
  <si>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</si>
  <si>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</si>
  <si>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</si>
  <si>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</si>
  <si>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</si>
  <si>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</si>
  <si>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</si>
  <si>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</si>
  <si>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</si>
  <si>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</si>
  <si>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</si>
  <si>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</si>
  <si>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</si>
  <si>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</si>
  <si>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</si>
  <si>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</si>
  <si>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</si>
  <si>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</si>
  <si>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</si>
  <si>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</si>
  <si>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</si>
  <si>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</si>
  <si>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</si>
  <si>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</si>
  <si>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</si>
  <si>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</si>
  <si>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</si>
  <si>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</si>
  <si>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</si>
  <si>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</si>
  <si>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</si>
  <si>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</si>
  <si>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</si>
  <si>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</si>
  <si>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</si>
  <si>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</si>
  <si>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</si>
  <si>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</si>
  <si>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</si>
  <si>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</si>
  <si>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</si>
  <si>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</si>
  <si>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</si>
  <si>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</si>
  <si>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</si>
  <si>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</si>
  <si>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</si>
  <si>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</si>
  <si>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</si>
  <si>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</si>
  <si>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</si>
  <si>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</si>
  <si>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</si>
  <si>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</si>
  <si>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</si>
  <si>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</si>
  <si>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</si>
  <si>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</si>
  <si>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</si>
  <si>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</si>
  <si>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</si>
  <si>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</si>
  <si>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</si>
  <si>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</si>
  <si>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</si>
  <si>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</si>
  <si>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</si>
  <si>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</si>
  <si>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</si>
  <si>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</si>
  <si>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</si>
  <si>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</si>
  <si>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</si>
  <si>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</si>
  <si>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</si>
  <si>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</si>
  <si>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</si>
  <si>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</si>
  <si>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</si>
  <si>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</si>
  <si>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</si>
  <si>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</si>
  <si>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</si>
  <si>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</si>
  <si>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</si>
  <si>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</si>
  <si>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</si>
  <si>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</si>
  <si>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</si>
  <si>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</si>
  <si>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</si>
  <si>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</si>
  <si>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</si>
  <si>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</si>
  <si>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</si>
  <si>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</si>
  <si>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</si>
  <si>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</si>
  <si>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</si>
  <si>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</si>
  <si>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</si>
  <si>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</si>
  <si>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</si>
  <si>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</si>
  <si>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</si>
  <si>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</si>
  <si>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</si>
  <si>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</si>
  <si>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</si>
  <si>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</si>
  <si>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</si>
  <si>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</si>
  <si>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</si>
  <si>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</si>
  <si>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</si>
  <si>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</si>
  <si>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</si>
  <si>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</si>
  <si>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</si>
  <si>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</si>
  <si>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</si>
  <si>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</si>
  <si>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</si>
  <si>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</si>
  <si>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</si>
  <si>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</si>
  <si>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</si>
  <si>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</si>
  <si>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</si>
  <si>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</si>
  <si>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</si>
  <si>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</si>
  <si>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</si>
  <si>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</si>
  <si>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</si>
  <si>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</si>
  <si>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</si>
  <si>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</si>
  <si>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</si>
  <si>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</si>
  <si>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</si>
  <si>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</si>
  <si>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</si>
  <si>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</si>
  <si>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</si>
  <si>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</si>
  <si>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</si>
  <si>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</si>
  <si>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</si>
  <si>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</si>
  <si>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</si>
  <si>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</si>
  <si>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</si>
  <si>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</si>
  <si>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</si>
  <si>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</si>
  <si>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</si>
  <si>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</si>
  <si>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</si>
  <si>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</si>
  <si>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</si>
  <si>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</si>
  <si>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</si>
  <si>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</si>
  <si>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</si>
  <si>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</si>
  <si>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</si>
  <si>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</si>
  <si>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</si>
  <si>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</si>
  <si>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</si>
  <si>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</si>
  <si>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</si>
  <si>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</si>
  <si>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</si>
  <si>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</si>
  <si>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</si>
  <si>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</si>
  <si>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</si>
  <si>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</si>
  <si>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</si>
  <si>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</si>
  <si>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</si>
  <si>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</si>
  <si>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</si>
  <si>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</si>
  <si>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</si>
  <si>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</si>
  <si>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</si>
  <si>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</si>
  <si>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</si>
  <si>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</si>
  <si>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</si>
  <si>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</si>
  <si>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</si>
  <si>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</si>
  <si>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</si>
  <si>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</si>
  <si>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</si>
  <si>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</si>
  <si>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</si>
  <si>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</si>
  <si>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</si>
  <si>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</si>
  <si>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</si>
  <si>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</si>
  <si>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</si>
  <si>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</si>
  <si>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</si>
  <si>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</si>
  <si>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</si>
  <si>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</si>
  <si>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</si>
  <si>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</si>
  <si>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</si>
  <si>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</si>
  <si>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</si>
  <si>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</si>
  <si>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</si>
  <si>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</si>
  <si>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</si>
  <si>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</si>
  <si>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</si>
  <si>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</si>
  <si>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</si>
  <si>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</si>
  <si>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</si>
  <si>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</si>
  <si>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</si>
  <si>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</si>
  <si>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</si>
  <si>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</si>
  <si>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</si>
  <si>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</si>
  <si>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</si>
  <si>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</si>
  <si>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</si>
  <si>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</si>
  <si>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</si>
  <si>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</si>
  <si>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</si>
  <si>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</si>
  <si>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</si>
  <si>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</si>
  <si>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</si>
  <si>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</si>
  <si>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</si>
  <si>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</si>
  <si>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</si>
  <si>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</si>
  <si>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</si>
  <si>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</si>
  <si>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</si>
  <si>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</si>
  <si>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</si>
  <si>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</si>
  <si>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</si>
  <si>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</si>
  <si>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</si>
  <si>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</si>
  <si>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</si>
  <si>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</si>
  <si>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</si>
  <si>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</si>
  <si>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</si>
  <si>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</si>
  <si>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</si>
  <si>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</si>
  <si>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</si>
  <si>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</si>
  <si>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</si>
  <si>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</si>
  <si>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</si>
  <si>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</si>
  <si>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</si>
  <si>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</si>
  <si>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</si>
  <si>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</si>
  <si>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</si>
  <si>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</si>
  <si>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</si>
  <si>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</si>
  <si>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</si>
  <si>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</si>
  <si>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</si>
  <si>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</si>
  <si>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</si>
  <si>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</si>
  <si>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</si>
  <si>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</si>
  <si>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</si>
  <si>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</si>
  <si>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</si>
  <si>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</si>
  <si>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</si>
  <si>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</si>
  <si>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</si>
  <si>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</si>
  <si>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</si>
  <si>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</si>
  <si>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</si>
  <si>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</si>
  <si>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</si>
  <si>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</si>
  <si>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</si>
  <si>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</si>
  <si>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</si>
  <si>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</si>
  <si>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</si>
  <si>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</si>
  <si>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</si>
  <si>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</si>
  <si>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</si>
  <si>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</si>
  <si>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</si>
  <si>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</si>
  <si>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</si>
  <si>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</si>
  <si>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</si>
  <si>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</si>
  <si>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</si>
  <si>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</si>
  <si>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</si>
  <si>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</si>
  <si>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</si>
  <si>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</si>
  <si>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</si>
  <si>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</si>
  <si>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</si>
  <si>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</si>
  <si>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</si>
  <si>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</si>
  <si>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</si>
  <si>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</si>
  <si>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</si>
  <si>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</si>
  <si>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</si>
  <si>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</si>
  <si>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</si>
  <si>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</si>
  <si>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</si>
  <si>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</si>
  <si>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</si>
  <si>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</si>
  <si>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</si>
  <si>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</si>
  <si>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</si>
  <si>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</si>
  <si>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</si>
  <si>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</si>
  <si>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</si>
  <si>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</si>
  <si>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</si>
  <si>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</si>
  <si>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</si>
  <si>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</si>
  <si>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</si>
  <si>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</si>
  <si>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</si>
  <si>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</si>
  <si>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</si>
  <si>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</si>
  <si>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</si>
  <si>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</si>
  <si>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</si>
  <si>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</si>
  <si>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</si>
  <si>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</si>
  <si>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</si>
  <si>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</si>
  <si>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</si>
  <si>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</si>
  <si>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</si>
  <si>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</si>
  <si>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</si>
  <si>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</si>
  <si>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</si>
  <si>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</si>
  <si>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</si>
  <si>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</si>
  <si>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</si>
  <si>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</si>
  <si>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</si>
  <si>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</si>
  <si>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</si>
  <si>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</si>
  <si>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</si>
  <si>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</si>
  <si>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</si>
  <si>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</si>
  <si>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</si>
  <si>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</si>
  <si>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</si>
  <si>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</si>
  <si>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</si>
  <si>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</si>
  <si>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</si>
  <si>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</si>
  <si>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</si>
  <si>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</si>
  <si>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</si>
  <si>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</si>
  <si>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</si>
  <si>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</si>
  <si>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</si>
  <si>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</si>
  <si>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</si>
  <si>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</si>
  <si>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</si>
  <si>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</si>
  <si>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</si>
  <si>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</si>
  <si>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</si>
  <si>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</si>
  <si>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</si>
  <si>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</si>
  <si>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</si>
  <si>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</si>
  <si>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</si>
  <si>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</si>
  <si>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</si>
  <si>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</si>
  <si>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</si>
  <si>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</si>
  <si>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</si>
  <si>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</si>
  <si>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</si>
  <si>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</si>
  <si>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</si>
  <si>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</si>
  <si>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</si>
  <si>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</si>
  <si>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</si>
  <si>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</si>
  <si>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</si>
  <si>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</si>
  <si>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</si>
  <si>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</si>
  <si>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</si>
  <si>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</si>
  <si>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</si>
  <si>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</si>
  <si>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</si>
  <si>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</si>
  <si>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</si>
  <si>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</si>
  <si>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</si>
  <si>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</si>
  <si>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</si>
  <si>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</si>
  <si>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</si>
  <si>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</si>
  <si>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</si>
  <si>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</si>
  <si>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</si>
  <si>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</si>
  <si>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</si>
  <si>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</si>
  <si>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</si>
  <si>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</si>
  <si>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</si>
  <si>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</si>
  <si>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</si>
  <si>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</si>
  <si>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</si>
  <si>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</si>
  <si>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</si>
  <si>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</si>
  <si>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</si>
  <si>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</si>
  <si>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</si>
  <si>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</si>
  <si>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</si>
  <si>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</si>
  <si>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</si>
  <si>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</si>
  <si>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</si>
  <si>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</si>
  <si>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</si>
  <si>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</si>
  <si>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</si>
  <si>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</si>
  <si>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</si>
  <si>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</si>
  <si>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</si>
  <si>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</si>
  <si>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</si>
  <si>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</si>
  <si>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</si>
  <si>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</si>
  <si>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</si>
  <si>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</si>
  <si>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</si>
  <si>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</si>
  <si>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</si>
  <si>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</si>
  <si>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</si>
  <si>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</si>
  <si>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</si>
  <si>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</si>
  <si>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</si>
  <si>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</si>
  <si>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</si>
  <si>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</si>
  <si>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</si>
  <si>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</si>
  <si>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</si>
  <si>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</si>
  <si>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</si>
  <si>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</si>
  <si>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</si>
  <si>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</si>
  <si>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</si>
  <si>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</si>
  <si>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</si>
  <si>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</si>
  <si>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</si>
  <si>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</si>
  <si>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</si>
  <si>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</si>
  <si>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</si>
  <si>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</si>
  <si>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</si>
  <si>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</si>
  <si>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</si>
  <si>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</si>
  <si>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</si>
  <si>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</si>
  <si>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</si>
  <si>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</si>
  <si>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</si>
  <si>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</si>
  <si>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</si>
  <si>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</si>
  <si>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</si>
  <si>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</si>
  <si>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</si>
  <si>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</si>
  <si>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</si>
  <si>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</si>
  <si>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</si>
  <si>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</si>
  <si>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</si>
  <si>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</si>
  <si>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</si>
  <si>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</si>
  <si>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</si>
  <si>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</si>
  <si>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</si>
  <si>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</si>
  <si>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</si>
  <si>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</si>
  <si>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</si>
  <si>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</si>
  <si>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</si>
  <si>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</si>
  <si>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</si>
  <si>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</si>
  <si>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</si>
  <si>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</si>
  <si>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</si>
  <si>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</si>
  <si>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</si>
  <si>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</si>
  <si>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</si>
  <si>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</si>
  <si>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</si>
  <si>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</si>
  <si>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</si>
  <si>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</si>
  <si>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</si>
  <si>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</si>
  <si>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</si>
  <si>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</si>
  <si>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</si>
  <si>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</si>
  <si>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</si>
  <si>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</si>
  <si>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</si>
  <si>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</si>
  <si>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</si>
  <si>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</si>
  <si>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</si>
  <si>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</si>
  <si>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</si>
  <si>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</si>
  <si>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</si>
  <si>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</si>
  <si>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</si>
  <si>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</si>
  <si>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</si>
  <si>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</si>
  <si>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</si>
  <si>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</si>
  <si>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</si>
  <si>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</si>
  <si>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</si>
  <si>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</si>
  <si>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</si>
  <si>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</si>
  <si>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</si>
  <si>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</si>
  <si>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</si>
  <si>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</si>
  <si>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</si>
  <si>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</si>
  <si>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</si>
  <si>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</si>
  <si>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</si>
  <si>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</si>
  <si>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</si>
  <si>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</si>
  <si>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</si>
  <si>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</si>
  <si>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</si>
  <si>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</si>
  <si>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</si>
  <si>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</si>
  <si>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</si>
  <si>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</si>
  <si>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</si>
  <si>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</si>
  <si>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</si>
  <si>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</si>
  <si>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</si>
  <si>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</si>
  <si>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</si>
  <si>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</si>
  <si>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</si>
  <si>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</si>
  <si>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</si>
  <si>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</si>
  <si>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</si>
  <si>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</si>
  <si>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</si>
  <si>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</si>
  <si>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</si>
  <si>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</si>
  <si>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</si>
  <si>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</si>
  <si>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</si>
  <si>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</si>
  <si>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</si>
  <si>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</si>
  <si>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</si>
  <si>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</si>
  <si>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</si>
  <si>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</si>
  <si>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</si>
  <si>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</si>
  <si>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</si>
  <si>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</si>
  <si>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</si>
  <si>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</si>
  <si>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</si>
  <si>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</si>
  <si>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</si>
  <si>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</si>
  <si>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</si>
  <si>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</si>
  <si>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</si>
  <si>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</si>
  <si>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</si>
  <si>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</si>
  <si>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</si>
  <si>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</si>
  <si>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</si>
  <si>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</si>
  <si>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</si>
  <si>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</si>
  <si>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</si>
  <si>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</si>
  <si>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</si>
  <si>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</si>
  <si>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</si>
  <si>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</si>
  <si>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</si>
  <si>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</si>
  <si>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</si>
  <si>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</si>
  <si>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</si>
  <si>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</si>
  <si>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</si>
  <si>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</si>
  <si>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</si>
  <si>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</si>
  <si>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</si>
  <si>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</si>
  <si>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</si>
  <si>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</si>
  <si>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</si>
  <si>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</si>
  <si>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</si>
  <si>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</si>
  <si>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</si>
  <si>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</si>
  <si>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</si>
  <si>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</si>
  <si>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</si>
  <si>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</si>
  <si>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</si>
  <si>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</si>
  <si>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</si>
  <si>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</si>
  <si>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</si>
  <si>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</si>
  <si>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</si>
  <si>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</si>
  <si>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</si>
  <si>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</si>
  <si>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</si>
  <si>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</si>
  <si>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</si>
  <si>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</si>
  <si>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</si>
  <si>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</si>
  <si>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</si>
  <si>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</si>
  <si>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</si>
  <si>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</si>
  <si>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</si>
  <si>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</si>
  <si>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</si>
  <si>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</si>
  <si>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</si>
  <si>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</si>
  <si>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</si>
  <si>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</si>
  <si>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</si>
  <si>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</si>
  <si>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</si>
  <si>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</si>
  <si>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</si>
  <si>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</si>
  <si>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</si>
  <si>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</si>
  <si>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</si>
  <si>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</si>
  <si>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</si>
  <si>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</si>
  <si>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</si>
  <si>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</si>
  <si>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</si>
  <si>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</si>
  <si>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</si>
  <si>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</si>
  <si>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</si>
  <si>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</si>
  <si>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</si>
  <si>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</si>
  <si>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</si>
  <si>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</si>
  <si>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</si>
  <si>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</si>
  <si>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</si>
  <si>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</si>
  <si>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</si>
  <si>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</si>
  <si>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</si>
  <si>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</si>
  <si>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</si>
  <si>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</si>
  <si>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</si>
  <si>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</si>
  <si>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</si>
  <si>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</si>
  <si>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</si>
  <si>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</si>
  <si>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</si>
  <si>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</si>
  <si>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</si>
  <si>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</si>
  <si>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</si>
  <si>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</si>
  <si>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</si>
  <si>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</si>
  <si>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</si>
  <si>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</si>
  <si>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</si>
  <si>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</si>
  <si>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</si>
  <si>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</si>
  <si>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</si>
  <si>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</si>
  <si>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</si>
  <si>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</si>
  <si>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</si>
  <si>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</si>
  <si>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</si>
  <si>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</si>
  <si>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</si>
  <si>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</si>
  <si>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</si>
  <si>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</si>
  <si>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</si>
  <si>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</si>
  <si>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</si>
  <si>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</si>
  <si>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</si>
  <si>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</si>
  <si>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</si>
  <si>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</si>
  <si>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</si>
  <si>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</si>
  <si>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</si>
  <si>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</si>
  <si>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</si>
  <si>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</si>
  <si>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</si>
  <si>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</si>
  <si>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</si>
  <si>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</si>
  <si>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</si>
  <si>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</si>
  <si>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</si>
  <si>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</si>
  <si>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</si>
  <si>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</si>
  <si>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</si>
  <si>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</si>
  <si>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</si>
  <si>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</si>
  <si>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</si>
  <si>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</si>
  <si>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</si>
  <si>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</si>
  <si>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</si>
  <si>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</si>
  <si>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</si>
  <si>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</si>
  <si>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</si>
  <si>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</si>
  <si>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</si>
  <si>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</si>
  <si>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</si>
  <si>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</si>
  <si>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</si>
  <si>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</si>
  <si>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</si>
  <si>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</si>
  <si>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</si>
  <si>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</si>
  <si>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</si>
  <si>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</si>
  <si>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</si>
  <si>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</si>
  <si>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</si>
  <si>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</si>
  <si>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</si>
  <si>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</si>
  <si>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</si>
  <si>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</si>
  <si>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</si>
  <si>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</si>
  <si>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</si>
  <si>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</si>
  <si>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</si>
  <si>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</si>
  <si>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</si>
  <si>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</si>
  <si>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</si>
  <si>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</si>
  <si>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</si>
  <si>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</si>
  <si>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</si>
  <si>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</si>
  <si>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</si>
  <si>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</si>
  <si>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</si>
  <si>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</si>
  <si>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</si>
  <si>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</si>
  <si>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</si>
  <si>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</si>
  <si>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</si>
  <si>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</si>
  <si>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</si>
  <si>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</si>
  <si>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</si>
  <si>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</si>
  <si>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</si>
  <si>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</si>
  <si>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</si>
  <si>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</si>
  <si>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</si>
  <si>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</si>
  <si>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</si>
  <si>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</si>
  <si>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</si>
  <si>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</si>
  <si>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</si>
  <si>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</si>
  <si>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</si>
  <si>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</si>
  <si>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</si>
  <si>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</si>
  <si>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</si>
  <si>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</si>
  <si>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</si>
  <si>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</si>
  <si>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</si>
  <si>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</si>
  <si>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</si>
  <si>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</si>
  <si>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</si>
  <si>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</si>
  <si>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</si>
  <si>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</si>
  <si>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</si>
  <si>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</si>
  <si>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</si>
  <si>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</si>
  <si>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</si>
  <si>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</si>
  <si>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</si>
  <si>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</si>
  <si>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</si>
  <si>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</si>
  <si>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</si>
  <si>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</si>
  <si>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</si>
  <si>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</si>
  <si>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</si>
  <si>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</si>
  <si>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</si>
  <si>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</si>
  <si>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</si>
  <si>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</si>
  <si>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</si>
  <si>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</si>
  <si>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</si>
  <si>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</si>
  <si>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</si>
  <si>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</si>
  <si>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</si>
  <si>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</si>
  <si>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</si>
  <si>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</si>
  <si>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</si>
  <si>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</si>
  <si>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</si>
  <si>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</si>
  <si>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</si>
  <si>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</si>
  <si>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</si>
  <si>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</si>
  <si>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</si>
  <si>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</si>
  <si>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</si>
  <si>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</si>
  <si>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</si>
  <si>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</si>
  <si>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</si>
  <si>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</si>
  <si>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</si>
  <si>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</si>
  <si>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</si>
  <si>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</si>
  <si>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</si>
  <si>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</si>
  <si>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</si>
  <si>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</si>
  <si>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</si>
  <si>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</si>
  <si>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</si>
  <si>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</si>
  <si>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</si>
  <si>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</si>
  <si>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</si>
  <si>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</si>
  <si>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</si>
  <si>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</si>
  <si>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</si>
  <si>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</si>
  <si>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</si>
  <si>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</si>
  <si>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</si>
  <si>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</si>
  <si>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</si>
  <si>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</si>
  <si>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</si>
  <si>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</si>
  <si>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</si>
  <si>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</si>
  <si>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</si>
  <si>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</si>
  <si>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</si>
  <si>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</si>
  <si>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</si>
  <si>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</si>
  <si>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</si>
  <si>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</si>
  <si>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</si>
  <si>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</si>
  <si>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</si>
  <si>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</si>
  <si>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</si>
  <si>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</si>
  <si>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</si>
  <si>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</si>
  <si>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</si>
  <si>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</si>
  <si>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</si>
  <si>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</si>
  <si>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</si>
  <si>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</si>
  <si>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</si>
  <si>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</si>
  <si>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</si>
  <si>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</si>
  <si>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</si>
  <si>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</si>
  <si>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</si>
  <si>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</si>
  <si>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</si>
  <si>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</si>
  <si>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</si>
  <si>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</si>
  <si>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</si>
  <si>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</si>
  <si>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</si>
  <si>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</si>
  <si>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</si>
  <si>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</si>
  <si>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</si>
  <si>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</si>
  <si>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</si>
  <si>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</si>
  <si>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</si>
  <si>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</si>
  <si>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</si>
  <si>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</si>
  <si>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</si>
  <si>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</si>
  <si>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</si>
  <si>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</si>
  <si>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</si>
  <si>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</si>
  <si>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</si>
  <si>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</si>
  <si>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</si>
  <si>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</si>
  <si>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</si>
  <si>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</si>
  <si>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</si>
  <si>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</si>
  <si>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</si>
  <si>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</si>
  <si>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</si>
  <si>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</si>
  <si>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</si>
  <si>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</si>
  <si>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</si>
  <si>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</si>
  <si>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</si>
  <si>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</si>
  <si>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</si>
  <si>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</si>
  <si>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</si>
  <si>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</si>
  <si>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</si>
  <si>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</si>
  <si>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</si>
  <si>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</si>
  <si>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</si>
  <si>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</si>
  <si>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</si>
  <si>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</si>
  <si>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</si>
  <si>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</si>
  <si>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</si>
  <si>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</si>
  <si>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</si>
  <si>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</si>
  <si>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</si>
  <si>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</si>
  <si>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</si>
  <si>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</si>
  <si>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</si>
  <si>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</si>
  <si>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</si>
  <si>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</si>
  <si>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</si>
  <si>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</si>
  <si>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</si>
  <si>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</si>
  <si>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</si>
  <si>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</si>
  <si>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</si>
  <si>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</si>
  <si>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</si>
  <si>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</si>
  <si>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</si>
  <si>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</si>
  <si>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</si>
  <si>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</si>
  <si>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</si>
  <si>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</si>
  <si>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</si>
  <si>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</si>
  <si>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</si>
  <si>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</si>
  <si>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</si>
  <si>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</si>
  <si>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</si>
  <si>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</si>
  <si>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</si>
  <si>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</si>
  <si>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</si>
  <si>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</si>
  <si>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</si>
  <si>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</si>
  <si>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</si>
  <si>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</si>
  <si>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</si>
  <si>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</si>
  <si>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</si>
  <si>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</si>
  <si>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</si>
  <si>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</si>
  <si>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</si>
  <si>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</si>
  <si>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</si>
  <si>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</si>
  <si>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</si>
  <si>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</si>
  <si>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</si>
  <si>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</si>
  <si>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</si>
  <si>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</si>
  <si>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</si>
  <si>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</si>
  <si>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</si>
  <si>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</si>
  <si>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</si>
  <si>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</si>
  <si>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</si>
  <si>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</si>
  <si>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</si>
  <si>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</si>
  <si>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</si>
  <si>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</si>
  <si>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</si>
  <si>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</si>
  <si>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</si>
  <si>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</si>
  <si>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</si>
  <si>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</si>
  <si>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</si>
  <si>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</si>
  <si>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</si>
  <si>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</si>
  <si>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</si>
  <si>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</si>
  <si>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</si>
  <si>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</si>
  <si>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</si>
  <si>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</si>
  <si>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</si>
  <si>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</si>
  <si>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</si>
  <si>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</si>
  <si>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</si>
  <si>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</si>
  <si>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</si>
  <si>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</si>
  <si>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</si>
  <si>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</si>
  <si>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</si>
  <si>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</si>
  <si>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</si>
  <si>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</si>
  <si>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</si>
  <si>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</si>
  <si>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</si>
  <si>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</si>
  <si>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</si>
  <si>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</si>
  <si>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</si>
  <si>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</si>
  <si>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</si>
  <si>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</si>
  <si>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</si>
  <si>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</si>
  <si>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</si>
  <si>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</si>
  <si>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</si>
  <si>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</si>
  <si>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</si>
  <si>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</si>
  <si>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</si>
  <si>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</si>
  <si>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</si>
  <si>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</si>
  <si>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</si>
  <si>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</si>
  <si>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</si>
  <si>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</si>
  <si>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</si>
  <si>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</si>
  <si>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</si>
  <si>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</si>
  <si>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</si>
  <si>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</si>
  <si>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</si>
  <si>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</si>
  <si>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</si>
  <si>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</si>
  <si>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</si>
  <si>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</si>
  <si>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</si>
  <si>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</si>
  <si>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</si>
  <si>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</si>
  <si>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</si>
  <si>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</si>
  <si>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</si>
  <si>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</si>
  <si>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</si>
  <si>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</si>
  <si>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</si>
  <si>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</si>
  <si>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</si>
  <si>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</si>
  <si>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</si>
  <si>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</si>
  <si>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</si>
  <si>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</si>
  <si>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</si>
  <si>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</si>
  <si>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</si>
  <si>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</si>
  <si>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</si>
  <si>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</si>
  <si>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</si>
  <si>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</si>
  <si>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</si>
  <si>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</si>
  <si>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</si>
  <si>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</si>
  <si>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</si>
  <si>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</si>
  <si>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</si>
  <si>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</si>
  <si>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</si>
  <si>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</si>
  <si>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</si>
  <si>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</si>
  <si>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</si>
  <si>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</si>
  <si>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</si>
  <si>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</si>
  <si>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</si>
  <si>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</si>
  <si>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</si>
  <si>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</si>
  <si>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</si>
  <si>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</si>
  <si>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</si>
  <si>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</si>
  <si>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</si>
  <si>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</si>
  <si>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</si>
  <si>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</si>
  <si>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</si>
  <si>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</si>
  <si>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</si>
  <si>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</si>
  <si>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</si>
  <si>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</si>
  <si>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</si>
  <si>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</si>
  <si>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</si>
  <si>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</si>
  <si>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</si>
  <si>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</si>
  <si>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</si>
  <si>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</si>
  <si>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</si>
  <si>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</si>
  <si>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</si>
  <si>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</si>
  <si>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</si>
  <si>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</si>
  <si>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</si>
  <si>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</si>
  <si>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</si>
  <si>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</si>
  <si>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</si>
  <si>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</si>
  <si>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</si>
  <si>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</si>
  <si>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</si>
  <si>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</si>
  <si>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</si>
  <si>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</si>
  <si>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</si>
  <si>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</si>
  <si>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</si>
  <si>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</si>
  <si>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</si>
  <si>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</si>
  <si>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</si>
  <si>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</si>
  <si>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</si>
  <si>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</si>
  <si>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</si>
  <si>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</si>
  <si>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</si>
  <si>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</si>
  <si>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</si>
  <si>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</si>
  <si>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</si>
  <si>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</si>
  <si>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</si>
  <si>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</si>
  <si>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</si>
  <si>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</si>
  <si>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</si>
  <si>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</si>
  <si>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</si>
  <si>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</si>
  <si>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</si>
  <si>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</si>
  <si>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</si>
  <si>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</si>
  <si>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</si>
  <si>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</si>
  <si>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</si>
  <si>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</si>
  <si>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</si>
  <si>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</si>
  <si>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</si>
  <si>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</si>
  <si>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</si>
  <si>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</si>
  <si>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</si>
  <si>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</si>
  <si>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</si>
  <si>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</si>
  <si>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</si>
  <si>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</si>
  <si>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</si>
  <si>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</si>
  <si>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</si>
  <si>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</si>
  <si>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</si>
  <si>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</si>
  <si>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</si>
  <si>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</si>
  <si>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</si>
  <si>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</si>
  <si>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</si>
  <si>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</si>
  <si>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</si>
  <si>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</si>
  <si>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</si>
  <si>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</si>
  <si>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</si>
  <si>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</si>
  <si>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</si>
  <si>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</si>
  <si>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</si>
  <si>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</si>
  <si>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</si>
  <si>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</si>
  <si>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</si>
  <si>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</si>
  <si>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</si>
  <si>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</si>
  <si>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</si>
  <si>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</si>
  <si>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</si>
  <si>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</si>
  <si>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</si>
  <si>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</si>
  <si>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</si>
  <si>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</si>
  <si>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</si>
  <si>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</si>
  <si>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</si>
  <si>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</si>
  <si>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</si>
  <si>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</si>
  <si>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</si>
  <si>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</si>
  <si>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</si>
  <si>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</si>
  <si>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</si>
  <si>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</si>
  <si>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</si>
  <si>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</si>
  <si>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</si>
  <si>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</si>
  <si>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</si>
  <si>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</si>
  <si>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</si>
  <si>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</si>
  <si>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</si>
  <si>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</si>
  <si>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</si>
  <si>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</si>
  <si>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</si>
  <si>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</si>
  <si>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</si>
  <si>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</si>
  <si>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</si>
  <si>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</si>
  <si>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</si>
  <si>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</si>
  <si>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</si>
  <si>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</si>
  <si>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</si>
  <si>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</si>
  <si>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</si>
  <si>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</si>
  <si>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</si>
  <si>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</si>
  <si>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</si>
  <si>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</si>
  <si>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</si>
  <si>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</si>
  <si>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</si>
  <si>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</si>
  <si>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</si>
  <si>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</si>
  <si>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</si>
  <si>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</si>
  <si>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</si>
  <si>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</si>
  <si>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</si>
  <si>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</si>
  <si>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</si>
  <si>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</si>
  <si>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</si>
  <si>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</si>
  <si>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</si>
  <si>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</si>
  <si>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</si>
  <si>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</si>
  <si>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</si>
  <si>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</si>
  <si>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</si>
  <si>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</si>
  <si>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</si>
  <si>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</si>
  <si>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</si>
  <si>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</si>
  <si>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</si>
  <si>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</si>
  <si>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</si>
  <si>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</si>
  <si>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</si>
  <si>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</si>
  <si>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</si>
  <si>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</si>
  <si>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</si>
  <si>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</si>
  <si>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</si>
  <si>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</si>
  <si>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</si>
  <si>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</si>
  <si>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</si>
  <si>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</si>
  <si>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</si>
  <si>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</si>
  <si>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</si>
  <si>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</si>
  <si>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</si>
  <si>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</si>
  <si>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</si>
  <si>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</si>
  <si>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</si>
  <si>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</si>
  <si>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</si>
  <si>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</si>
  <si>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</si>
  <si>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</si>
  <si>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</si>
  <si>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</si>
  <si>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</si>
  <si>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</si>
  <si>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</si>
  <si>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</si>
  <si>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</si>
  <si>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</si>
  <si>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</si>
  <si>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</si>
  <si>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</si>
  <si>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</si>
  <si>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</si>
  <si>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</si>
  <si>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</si>
  <si>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</si>
  <si>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</si>
  <si>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</si>
  <si>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</si>
  <si>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</si>
  <si>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</si>
  <si>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</si>
  <si>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</si>
  <si>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</si>
  <si>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</si>
  <si>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</si>
  <si>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</si>
  <si>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</si>
  <si>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</si>
  <si>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</si>
  <si>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</si>
  <si>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</si>
  <si>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</si>
  <si>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</si>
  <si>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</si>
  <si>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</si>
  <si>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</si>
  <si>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</si>
  <si>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</si>
  <si>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</si>
  <si>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</si>
  <si>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</si>
  <si>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</si>
  <si>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</si>
  <si>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</si>
  <si>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</si>
  <si>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</si>
  <si>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</si>
  <si>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</si>
  <si>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</si>
  <si>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</si>
  <si>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</si>
  <si>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</si>
  <si>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</si>
  <si>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</si>
  <si>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</si>
  <si>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</si>
  <si>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</si>
  <si>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</si>
  <si>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</si>
  <si>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</si>
  <si>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</si>
  <si>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</si>
  <si>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</si>
  <si>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</si>
  <si>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</si>
  <si>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</si>
  <si>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</si>
  <si>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</si>
  <si>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</si>
  <si>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</si>
  <si>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</si>
  <si>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</si>
  <si>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</si>
  <si>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</si>
  <si>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</si>
  <si>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</si>
  <si>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</si>
  <si>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</si>
  <si>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</si>
  <si>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</si>
  <si>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</si>
  <si>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</si>
  <si>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</si>
  <si>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</si>
  <si>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</si>
  <si>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</si>
  <si>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</si>
  <si>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</si>
  <si>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</si>
  <si>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</si>
  <si>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</si>
  <si>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</si>
  <si>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</si>
  <si>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</si>
  <si>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</si>
  <si>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</si>
  <si>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</si>
  <si>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</si>
  <si>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</si>
  <si>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</si>
  <si>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</si>
  <si>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</si>
  <si>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</si>
  <si>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</si>
  <si>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</si>
  <si>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</si>
  <si>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</si>
  <si>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</si>
  <si>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</si>
  <si>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</si>
  <si>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</si>
  <si>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</si>
  <si>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</si>
  <si>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</si>
  <si>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</si>
  <si>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</si>
  <si>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</si>
  <si>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</si>
  <si>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</si>
  <si>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</si>
  <si>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</si>
  <si>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</si>
  <si>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</si>
  <si>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</si>
  <si>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</si>
  <si>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</si>
  <si>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</si>
  <si>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</si>
  <si>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</si>
  <si>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</si>
  <si>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</si>
  <si>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</si>
  <si>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</si>
  <si>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</si>
  <si>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</si>
  <si>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</si>
  <si>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</si>
  <si>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</si>
  <si>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</si>
  <si>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</si>
  <si>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</si>
  <si>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</si>
  <si>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</si>
  <si>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</si>
  <si>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</si>
  <si>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</si>
  <si>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</si>
  <si>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</si>
  <si>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</si>
  <si>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</si>
  <si>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</si>
  <si>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</si>
  <si>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</si>
  <si>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</si>
  <si>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</si>
  <si>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</si>
  <si>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</si>
  <si>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</si>
  <si>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</si>
  <si>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</si>
  <si>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</si>
  <si>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</si>
  <si>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</si>
  <si>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</si>
  <si>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</si>
  <si>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</si>
  <si>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</si>
  <si>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</si>
  <si>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</si>
  <si>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</si>
  <si>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</si>
  <si>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</si>
  <si>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</si>
  <si>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</si>
  <si>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</si>
  <si>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</si>
  <si>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</si>
  <si>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</si>
  <si>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</si>
  <si>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</si>
  <si>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</si>
  <si>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</si>
  <si>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</si>
  <si>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</si>
  <si>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</si>
  <si>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</si>
  <si>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</si>
  <si>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</si>
  <si>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</si>
  <si>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</si>
  <si>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</si>
  <si>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</si>
  <si>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</si>
  <si>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</si>
  <si>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</si>
  <si>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</si>
  <si>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</si>
  <si>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</si>
  <si>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</si>
  <si>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</si>
  <si>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</si>
  <si>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</si>
  <si>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</si>
  <si>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</si>
  <si>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</si>
  <si>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</si>
  <si>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</si>
  <si>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</si>
  <si>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</si>
  <si>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</si>
  <si>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</si>
  <si>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</si>
  <si>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</si>
  <si>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</si>
  <si>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</si>
  <si>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</si>
  <si>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</si>
  <si>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</si>
  <si>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</si>
  <si>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</si>
  <si>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</si>
  <si>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</si>
  <si>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</si>
  <si>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</si>
  <si>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</si>
  <si>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</si>
  <si>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</si>
  <si>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</si>
  <si>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</si>
  <si>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</si>
  <si>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</si>
  <si>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</si>
  <si>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</si>
  <si>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</si>
  <si>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</si>
  <si>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</si>
  <si>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</si>
  <si>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</si>
  <si>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</si>
  <si>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</si>
  <si>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</si>
  <si>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</si>
  <si>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</si>
  <si>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</si>
  <si>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</si>
  <si>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</si>
  <si>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</si>
  <si>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</si>
  <si>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</si>
  <si>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</si>
  <si>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</si>
  <si>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</si>
  <si>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</si>
  <si>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</si>
  <si>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</si>
  <si>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</si>
  <si>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</si>
  <si>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</si>
  <si>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</si>
  <si>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</si>
  <si>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</si>
  <si>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</si>
  <si>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</si>
  <si>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</si>
  <si>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</si>
  <si>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</si>
  <si>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</si>
  <si>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</si>
  <si>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</si>
  <si>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</si>
  <si>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</si>
  <si>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</si>
  <si>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</si>
  <si>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</si>
  <si>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</si>
  <si>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</si>
  <si>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</si>
  <si>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</si>
  <si>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</si>
  <si>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</si>
  <si>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</si>
  <si>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</si>
  <si>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</si>
  <si>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</si>
  <si>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</si>
  <si>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</si>
  <si>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</si>
  <si>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</si>
  <si>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</si>
  <si>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</si>
  <si>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</si>
  <si>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</si>
  <si>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</si>
  <si>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</si>
  <si>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</si>
  <si>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</si>
  <si>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</si>
  <si>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</si>
  <si>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</si>
  <si>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</si>
  <si>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</si>
  <si>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</si>
  <si>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</si>
  <si>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</si>
  <si>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</si>
  <si>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</si>
  <si>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</si>
  <si>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</si>
  <si>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</si>
  <si>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</si>
  <si>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</si>
  <si>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</si>
  <si>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</si>
  <si>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</si>
  <si>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</si>
  <si>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</si>
  <si>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</si>
  <si>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</si>
  <si>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</si>
  <si>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</si>
  <si>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</si>
  <si>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</si>
  <si>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</si>
  <si>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</si>
  <si>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</si>
  <si>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</si>
  <si>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</si>
  <si>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</si>
  <si>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</si>
  <si>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</si>
  <si>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</si>
  <si>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</si>
  <si>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</si>
  <si>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</si>
  <si>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</si>
  <si>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</si>
  <si>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</si>
  <si>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</si>
  <si>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</si>
  <si>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</si>
  <si>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</si>
  <si>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</si>
  <si>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</si>
  <si>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</si>
  <si>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</si>
  <si>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</si>
  <si>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</si>
  <si>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</si>
  <si>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</si>
  <si>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</si>
  <si>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</si>
  <si>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</si>
  <si>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</si>
  <si>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</si>
  <si>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</si>
  <si>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</si>
  <si>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</si>
  <si>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</si>
  <si>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</si>
  <si>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</si>
  <si>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</si>
  <si>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</si>
  <si>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</si>
  <si>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</si>
  <si>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</si>
  <si>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</si>
  <si>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</si>
  <si>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</si>
  <si>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</si>
  <si>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</si>
  <si>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</si>
  <si>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</si>
  <si>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</si>
  <si>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</si>
  <si>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</si>
  <si>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</si>
  <si>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</si>
  <si>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</si>
  <si>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</si>
  <si>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</si>
  <si>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</si>
  <si>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</si>
  <si>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</si>
  <si>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</si>
  <si>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</si>
  <si>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</si>
  <si>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</si>
  <si>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</si>
  <si>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</si>
  <si>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</si>
  <si>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</si>
  <si>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</si>
  <si>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</si>
  <si>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</si>
  <si>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</si>
  <si>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</si>
  <si>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</si>
  <si>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</si>
  <si>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</si>
  <si>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</si>
  <si>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</si>
  <si>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</si>
  <si>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</si>
  <si>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</si>
  <si>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</si>
  <si>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</si>
  <si>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</si>
  <si>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</si>
  <si>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</si>
  <si>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</si>
  <si>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</si>
  <si>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</si>
  <si>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</si>
  <si>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</si>
  <si>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</si>
  <si>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</si>
  <si>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</si>
  <si>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</si>
  <si>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</si>
  <si>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</si>
  <si>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</si>
  <si>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</si>
  <si>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</si>
  <si>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</si>
  <si>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</si>
  <si>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</si>
  <si>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</si>
  <si>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</si>
  <si>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</si>
  <si>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</si>
  <si>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</si>
  <si>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</si>
  <si>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</si>
  <si>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</si>
  <si>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</si>
  <si>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</si>
  <si>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</si>
  <si>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</si>
  <si>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</si>
  <si>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</si>
  <si>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</si>
  <si>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</si>
  <si>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</si>
  <si>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</si>
  <si>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</si>
  <si>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</si>
  <si>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</si>
  <si>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</si>
  <si>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</si>
  <si>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</si>
  <si>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</si>
  <si>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</si>
  <si>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</si>
  <si>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</si>
  <si>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</si>
  <si>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</si>
  <si>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</si>
  <si>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</si>
  <si>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</si>
  <si>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</si>
  <si>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</si>
  <si>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</si>
  <si>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</si>
  <si>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</si>
  <si>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</si>
  <si>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</si>
  <si>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</si>
  <si>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</si>
  <si>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</si>
  <si>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</si>
  <si>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</si>
  <si>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</si>
  <si>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</si>
  <si>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</si>
  <si>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</si>
  <si>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</si>
  <si>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</si>
  <si>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</si>
  <si>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</si>
  <si>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</si>
  <si>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</si>
  <si>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</si>
  <si>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</si>
  <si>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</si>
  <si>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</si>
  <si>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</si>
  <si>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</si>
  <si>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</si>
  <si>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</si>
  <si>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</si>
  <si>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</si>
  <si>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</si>
  <si>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</si>
  <si>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</si>
  <si>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</si>
  <si>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</si>
  <si>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</si>
  <si>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</si>
  <si>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</si>
  <si>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</si>
  <si>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</si>
  <si>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</si>
  <si>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</si>
  <si>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</si>
  <si>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</si>
  <si>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</si>
  <si>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</si>
  <si>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</si>
  <si>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</si>
  <si>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</si>
  <si>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</si>
  <si>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</si>
  <si>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</si>
  <si>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</si>
  <si>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</si>
  <si>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</si>
  <si>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</si>
  <si>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</si>
  <si>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</si>
  <si>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</si>
  <si>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</si>
  <si>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</si>
  <si>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</si>
  <si>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</si>
  <si>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</si>
  <si>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</si>
  <si>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</si>
  <si>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</si>
  <si>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</si>
  <si>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</si>
  <si>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</si>
  <si>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</si>
  <si>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</si>
  <si>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</si>
  <si>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</si>
  <si>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</si>
  <si>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</si>
  <si>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</si>
  <si>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</si>
  <si>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</si>
  <si>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</si>
  <si>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</si>
  <si>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</si>
  <si>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</si>
  <si>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</si>
  <si>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</si>
  <si>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</si>
  <si>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</si>
  <si>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</si>
  <si>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</si>
  <si>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</si>
  <si>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</si>
  <si>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</si>
  <si>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</si>
  <si>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</si>
  <si>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</si>
  <si>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</si>
  <si>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</si>
  <si>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</si>
  <si>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</si>
  <si>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</si>
  <si>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</si>
  <si>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</si>
  <si>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</si>
  <si>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</si>
  <si>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</si>
  <si>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</si>
  <si>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</si>
  <si>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</si>
  <si>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</si>
  <si>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</si>
  <si>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</si>
  <si>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</si>
  <si>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</si>
  <si>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</si>
  <si>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</si>
  <si>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</si>
  <si>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</si>
  <si>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</si>
  <si>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</si>
  <si>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</si>
  <si>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</si>
  <si>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</si>
  <si>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</si>
  <si>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</si>
  <si>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</si>
  <si>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</si>
  <si>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</si>
  <si>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</si>
  <si>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</si>
  <si>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</si>
  <si>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</si>
  <si>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</si>
  <si>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</si>
  <si>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</si>
  <si>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</si>
  <si>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</si>
  <si>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</si>
  <si>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</si>
  <si>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</si>
  <si>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</si>
  <si>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</si>
  <si>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</si>
  <si>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</si>
  <si>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</si>
  <si>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</si>
  <si>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</si>
  <si>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</si>
  <si>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</si>
  <si>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</si>
  <si>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</si>
  <si>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</si>
  <si>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</si>
  <si>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</si>
  <si>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</si>
  <si>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</si>
  <si>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</si>
  <si>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</si>
  <si>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</si>
  <si>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</si>
  <si>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</si>
  <si>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</si>
  <si>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</si>
  <si>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</si>
  <si>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</si>
  <si>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</si>
  <si>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</si>
  <si>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</si>
  <si>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</si>
  <si>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</si>
  <si>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</si>
  <si>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</si>
  <si>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</si>
  <si>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</si>
  <si>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</si>
  <si>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</si>
  <si>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</si>
  <si>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</si>
  <si>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</si>
  <si>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</si>
  <si>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</si>
  <si>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</si>
  <si>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</si>
  <si>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</si>
  <si>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</si>
  <si>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</si>
  <si>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</si>
  <si>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</si>
  <si>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</si>
  <si>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</si>
  <si>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</si>
  <si>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</si>
  <si>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</si>
  <si>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</si>
  <si>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</si>
  <si>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</si>
  <si>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</si>
  <si>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</si>
  <si>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</si>
  <si>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</si>
  <si>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</si>
  <si>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</si>
  <si>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</si>
  <si>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</si>
  <si>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</si>
  <si>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</si>
  <si>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</si>
  <si>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</si>
  <si>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</si>
  <si>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</si>
  <si>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</si>
  <si>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</si>
  <si>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</si>
  <si>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</si>
  <si>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</si>
  <si>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</si>
  <si>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</si>
  <si>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</si>
  <si>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</si>
  <si>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</si>
  <si>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</si>
  <si>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</si>
  <si>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</si>
  <si>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</si>
  <si>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</si>
  <si>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</si>
  <si>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</si>
  <si>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</si>
  <si>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</si>
  <si>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</si>
  <si>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</si>
  <si>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</si>
  <si>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</si>
  <si>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</si>
  <si>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</si>
  <si>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</si>
  <si>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</si>
  <si>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</si>
  <si>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</si>
  <si>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</si>
  <si>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</si>
  <si>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</si>
  <si>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</si>
  <si>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</si>
  <si>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</si>
  <si>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</si>
  <si>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</si>
  <si>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</si>
  <si>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</si>
  <si>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</si>
  <si>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</si>
  <si>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</si>
  <si>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</si>
  <si>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</si>
  <si>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</si>
  <si>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</si>
  <si>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</si>
  <si>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</si>
  <si>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</si>
  <si>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</si>
  <si>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</si>
  <si>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</si>
  <si>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</si>
  <si>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</si>
  <si>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</si>
  <si>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</si>
  <si>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</si>
  <si>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</si>
  <si>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</si>
  <si>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</si>
  <si>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</si>
  <si>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</si>
  <si>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</si>
  <si>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</si>
  <si>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</si>
  <si>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</si>
  <si>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</si>
  <si>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</si>
  <si>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</si>
  <si>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</si>
  <si>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</si>
  <si>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</si>
  <si>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</si>
  <si>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</si>
  <si>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</si>
  <si>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</si>
  <si>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</si>
  <si>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</si>
  <si>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</si>
  <si>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</si>
  <si>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</si>
  <si>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</si>
  <si>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</si>
  <si>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</si>
  <si>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</si>
  <si>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</si>
  <si>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</si>
  <si>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</si>
  <si>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</si>
  <si>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</si>
  <si>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</si>
  <si>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</si>
  <si>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</si>
  <si>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</si>
  <si>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</si>
  <si>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</si>
  <si>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</si>
  <si>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</si>
  <si>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</si>
  <si>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</si>
  <si>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</si>
  <si>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</si>
  <si>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</si>
  <si>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</si>
  <si>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</si>
  <si>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</si>
  <si>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</si>
  <si>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</si>
  <si>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</si>
  <si>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</si>
  <si>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</si>
  <si>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</si>
  <si>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</si>
  <si>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</si>
  <si>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</si>
  <si>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</si>
  <si>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</si>
  <si>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</si>
  <si>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</si>
  <si>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</si>
  <si>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</si>
  <si>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</si>
  <si>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</si>
  <si>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</si>
  <si>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</si>
  <si>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</si>
  <si>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</si>
  <si>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</si>
  <si>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</si>
  <si>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</si>
  <si>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</si>
  <si>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</si>
  <si>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</si>
  <si>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</si>
  <si>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</si>
  <si>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</si>
  <si>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</si>
  <si>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</si>
  <si>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</si>
  <si>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</si>
  <si>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</si>
  <si>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</si>
  <si>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</si>
  <si>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</si>
  <si>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</si>
  <si>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</si>
  <si>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</si>
  <si>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</si>
  <si>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</si>
  <si>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</si>
  <si>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</si>
  <si>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</si>
  <si>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</si>
  <si>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</si>
  <si>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</si>
  <si>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</si>
  <si>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</si>
  <si>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</si>
  <si>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</si>
  <si>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</si>
  <si>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</si>
  <si>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</si>
  <si>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</si>
  <si>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</si>
  <si>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</si>
  <si>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</si>
  <si>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</si>
  <si>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</si>
  <si>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</si>
  <si>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</si>
  <si>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</si>
  <si>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</si>
  <si>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</si>
  <si>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</si>
  <si>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</si>
  <si>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</si>
  <si>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</si>
  <si>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</si>
  <si>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</si>
  <si>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</si>
  <si>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</si>
  <si>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</si>
  <si>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</si>
  <si>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</si>
  <si>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</si>
  <si>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</si>
  <si>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</si>
  <si>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</si>
  <si>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</si>
  <si>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</si>
  <si>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</si>
  <si>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</si>
  <si>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</si>
  <si>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</si>
  <si>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</si>
  <si>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</si>
  <si>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</si>
  <si>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</si>
  <si>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</si>
  <si>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</si>
  <si>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</si>
  <si>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</si>
  <si>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</si>
  <si>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</si>
  <si>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</si>
  <si>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</si>
  <si>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</si>
  <si>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</si>
  <si>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</si>
  <si>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</si>
  <si>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</si>
  <si>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</si>
  <si>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</si>
  <si>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</si>
  <si>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</si>
  <si>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</si>
  <si>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</si>
  <si>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</si>
  <si>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</si>
  <si>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</si>
  <si>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</si>
  <si>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</si>
  <si>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</si>
  <si>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</si>
  <si>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</si>
  <si>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</si>
  <si>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</si>
  <si>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</si>
  <si>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</si>
  <si>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</si>
  <si>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</si>
  <si>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</si>
  <si>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</si>
  <si>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</si>
  <si>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</si>
  <si>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</si>
  <si>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</si>
  <si>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</si>
  <si>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</si>
  <si>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</si>
  <si>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</si>
  <si>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</si>
  <si>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</si>
  <si>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</si>
  <si>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</si>
  <si>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</si>
  <si>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</si>
  <si>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</si>
  <si>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</si>
  <si>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</si>
  <si>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</si>
  <si>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</si>
  <si>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</si>
  <si>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</si>
  <si>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</si>
  <si>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</si>
  <si>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</si>
  <si>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</si>
  <si>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</si>
  <si>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</si>
  <si>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</si>
  <si>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</si>
  <si>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</si>
  <si>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</si>
  <si>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</si>
  <si>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</si>
  <si>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</si>
  <si>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</si>
  <si>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</si>
  <si>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</si>
  <si>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</si>
  <si>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</si>
  <si>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</si>
  <si>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</si>
  <si>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</si>
  <si>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</si>
  <si>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</si>
  <si>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</si>
  <si>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</si>
  <si>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</si>
  <si>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</si>
  <si>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</si>
  <si>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</si>
  <si>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</si>
  <si>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</si>
  <si>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</si>
  <si>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</si>
  <si>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</si>
  <si>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</si>
  <si>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</si>
  <si>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</si>
  <si>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</si>
  <si>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</si>
  <si>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</si>
  <si>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</si>
  <si>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</si>
  <si>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</si>
  <si>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</si>
  <si>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</si>
  <si>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</si>
  <si>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</si>
  <si>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</si>
  <si>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</si>
  <si>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</si>
  <si>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</si>
  <si>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</si>
  <si>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</si>
  <si>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</si>
  <si>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</si>
  <si>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</si>
  <si>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</si>
  <si>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</si>
  <si>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</si>
  <si>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</si>
  <si>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</si>
  <si>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</si>
  <si>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</si>
  <si>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</si>
  <si>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</si>
  <si>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</si>
  <si>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</si>
  <si>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</si>
  <si>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</si>
  <si>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</si>
  <si>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</si>
  <si>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</si>
  <si>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</si>
  <si>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</si>
  <si>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</si>
  <si>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</si>
  <si>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</si>
  <si>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</si>
  <si>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</si>
  <si>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</si>
  <si>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</si>
  <si>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</si>
  <si>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</si>
  <si>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</si>
  <si>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</si>
  <si>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</si>
  <si>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</si>
  <si>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</si>
  <si>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</si>
  <si>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</si>
  <si>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</si>
  <si>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</si>
  <si>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</si>
  <si>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</si>
  <si>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</si>
  <si>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</si>
  <si>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</si>
  <si>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</si>
  <si>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</si>
  <si>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</si>
  <si>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</si>
  <si>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</si>
  <si>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</si>
  <si>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</si>
  <si>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</si>
  <si>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</si>
  <si>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</si>
  <si>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</si>
  <si>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</si>
  <si>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</si>
  <si>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</si>
  <si>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</si>
  <si>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</si>
  <si>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</si>
  <si>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</si>
  <si>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</si>
  <si>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</si>
  <si>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</si>
  <si>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</si>
  <si>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</si>
  <si>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</si>
  <si>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</si>
  <si>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</si>
  <si>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</si>
  <si>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</si>
  <si>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</si>
  <si>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</si>
  <si>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</si>
  <si>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</si>
  <si>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</si>
  <si>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</si>
  <si>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</si>
  <si>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</si>
  <si>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</si>
  <si>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</si>
  <si>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</si>
  <si>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</si>
  <si>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</si>
  <si>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</si>
  <si>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</si>
  <si>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</si>
  <si>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</si>
  <si>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</si>
  <si>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</si>
  <si>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</si>
  <si>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</si>
  <si>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</si>
  <si>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</si>
  <si>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</si>
  <si>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</si>
  <si>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</si>
  <si>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</si>
  <si>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</si>
  <si>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</si>
  <si>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</si>
  <si>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</si>
  <si>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</si>
  <si>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</si>
  <si>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</si>
  <si>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</si>
  <si>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</si>
  <si>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</si>
  <si>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</si>
  <si>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</si>
  <si>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</si>
  <si>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</si>
  <si>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</si>
  <si>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</si>
  <si>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</si>
  <si>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</si>
  <si>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</si>
  <si>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</si>
  <si>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</si>
  <si>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</si>
  <si>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</si>
  <si>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</si>
  <si>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</si>
  <si>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</si>
  <si>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</si>
  <si>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</si>
  <si>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</si>
  <si>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</si>
  <si>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</si>
  <si>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</si>
  <si>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</si>
  <si>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</si>
  <si>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</si>
  <si>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</si>
  <si>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</si>
  <si>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</si>
  <si>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</si>
  <si>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</si>
  <si>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</si>
  <si>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</si>
  <si>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</si>
  <si>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</si>
  <si>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</si>
  <si>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</si>
  <si>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</si>
  <si>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</si>
  <si>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</si>
  <si>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</si>
  <si>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</si>
  <si>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</si>
  <si>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</si>
  <si>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</si>
  <si>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</si>
  <si>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</si>
  <si>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</si>
  <si>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</si>
  <si>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</si>
  <si>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</si>
  <si>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</si>
  <si>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</si>
  <si>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</si>
  <si>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</si>
  <si>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</si>
  <si>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</si>
  <si>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</si>
  <si>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</si>
  <si>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</si>
  <si>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</si>
  <si>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</si>
  <si>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</si>
  <si>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</si>
  <si>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</si>
  <si>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</si>
  <si>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</si>
  <si>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</si>
  <si>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</si>
  <si>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</si>
  <si>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</si>
  <si>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</si>
  <si>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</si>
  <si>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</si>
  <si>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</si>
  <si>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</si>
  <si>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</si>
  <si>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</si>
  <si>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</si>
  <si>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</si>
  <si>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</si>
  <si>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</si>
  <si>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</si>
  <si>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</si>
  <si>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</si>
  <si>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</si>
  <si>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</si>
  <si>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</si>
  <si>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</si>
  <si>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</si>
  <si>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</si>
  <si>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</si>
  <si>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</si>
  <si>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</si>
  <si>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</si>
  <si>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</si>
  <si>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</si>
  <si>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</si>
  <si>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</si>
  <si>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</si>
  <si>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</si>
  <si>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</si>
  <si>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</si>
  <si>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</si>
  <si>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</si>
  <si>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</si>
  <si>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</si>
  <si>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</si>
  <si>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</si>
  <si>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</si>
  <si>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</si>
  <si>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</si>
  <si>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</si>
  <si>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</si>
  <si>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</si>
  <si>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</si>
  <si>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</si>
  <si>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</si>
  <si>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</si>
  <si>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</si>
  <si>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</si>
  <si>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</si>
  <si>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</si>
  <si>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</si>
  <si>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</si>
  <si>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</si>
  <si>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</si>
  <si>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</si>
  <si>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</si>
  <si>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</si>
  <si>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</si>
  <si>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</si>
  <si>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</si>
  <si>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</si>
  <si>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</si>
  <si>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</si>
  <si>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</si>
  <si>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</si>
  <si>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</si>
  <si>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</si>
  <si>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</si>
  <si>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</si>
  <si>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</si>
  <si>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</si>
  <si>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</si>
  <si>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</si>
  <si>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</si>
  <si>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</si>
  <si>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</si>
  <si>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</si>
  <si>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</si>
  <si>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</si>
  <si>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</si>
  <si>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</si>
  <si>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</si>
  <si>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</si>
  <si>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</si>
  <si>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</si>
  <si>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</si>
  <si>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</si>
  <si>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</si>
  <si>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</si>
  <si>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</si>
  <si>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</si>
  <si>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</si>
  <si>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</si>
  <si>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</si>
  <si>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</si>
  <si>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</si>
  <si>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</si>
  <si>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</si>
  <si>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</si>
  <si>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</si>
  <si>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</si>
  <si>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</si>
  <si>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</si>
  <si>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</si>
  <si>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</si>
  <si>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</si>
  <si>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</si>
  <si>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</si>
  <si>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</si>
  <si>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</si>
  <si>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</si>
  <si>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</si>
  <si>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</si>
  <si>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</si>
  <si>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</si>
  <si>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</si>
  <si>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</si>
  <si>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</si>
  <si>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</si>
  <si>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</si>
  <si>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</si>
  <si>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</si>
  <si>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</si>
  <si>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</si>
  <si>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</si>
  <si>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</si>
  <si>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</si>
  <si>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</si>
  <si>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</si>
  <si>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</si>
  <si>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</si>
  <si>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</si>
  <si>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</si>
  <si>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</si>
  <si>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</si>
  <si>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</si>
  <si>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</si>
  <si>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</si>
  <si>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</si>
  <si>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</si>
  <si>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</si>
  <si>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</si>
  <si>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</si>
  <si>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</si>
  <si>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</si>
  <si>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</si>
  <si>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</si>
  <si>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</si>
  <si>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</si>
  <si>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</si>
  <si>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</si>
  <si>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</si>
  <si>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</si>
  <si>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</si>
  <si>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</si>
  <si>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</si>
  <si>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</si>
  <si>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</si>
  <si>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</si>
  <si>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</si>
  <si>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</si>
  <si>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</si>
  <si>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</si>
  <si>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</si>
  <si>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</si>
  <si>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</si>
  <si>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</si>
  <si>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</si>
  <si>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</si>
  <si>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</si>
  <si>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</si>
  <si>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</si>
  <si>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</si>
  <si>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</si>
  <si>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</si>
  <si>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</si>
  <si>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</si>
  <si>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</si>
  <si>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</si>
  <si>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</si>
  <si>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</si>
  <si>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</si>
  <si>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</si>
  <si>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</si>
  <si>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</si>
  <si>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</si>
  <si>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</si>
  <si>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</si>
  <si>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</si>
  <si>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</si>
  <si>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</si>
  <si>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</si>
  <si>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</si>
  <si>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</si>
  <si>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</si>
  <si>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</si>
  <si>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</si>
  <si>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</si>
  <si>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</si>
  <si>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</si>
  <si>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</si>
  <si>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</si>
  <si>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</si>
  <si>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</si>
  <si>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</si>
  <si>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</si>
  <si>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</si>
  <si>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</si>
  <si>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</si>
  <si>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</si>
  <si>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</si>
  <si>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</si>
  <si>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</si>
  <si>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</si>
  <si>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</si>
  <si>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</si>
  <si>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</si>
  <si>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</si>
  <si>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</si>
  <si>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</si>
  <si>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</si>
  <si>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</si>
  <si>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</si>
  <si>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</si>
  <si>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</si>
  <si>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</si>
  <si>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</si>
  <si>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</si>
  <si>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</si>
  <si>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</si>
  <si>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</si>
  <si>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</si>
  <si>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</si>
  <si>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</si>
  <si>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</si>
  <si>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</si>
  <si>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</si>
  <si>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</si>
  <si>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</si>
  <si>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</si>
  <si>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</si>
  <si>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</si>
  <si>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</si>
  <si>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</si>
  <si>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</si>
  <si>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</si>
  <si>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</si>
  <si>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</si>
  <si>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</si>
  <si>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</si>
  <si>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</si>
  <si>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</si>
  <si>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</si>
  <si>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</si>
  <si>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</si>
  <si>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</si>
  <si>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</si>
  <si>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</si>
  <si>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</si>
  <si>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</si>
  <si>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</si>
  <si>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</si>
  <si>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</si>
  <si>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</si>
  <si>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</si>
  <si>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</si>
  <si>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</si>
  <si>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</si>
  <si>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</si>
  <si>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</si>
  <si>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</si>
  <si>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</si>
  <si>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</si>
  <si>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</si>
  <si>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</si>
  <si>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</si>
  <si>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</si>
  <si>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</si>
  <si>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</si>
  <si>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</si>
  <si>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</si>
  <si>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</si>
  <si>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</si>
  <si>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</si>
  <si>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</si>
  <si>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</si>
  <si>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</si>
  <si>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</si>
  <si>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</si>
  <si>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</si>
  <si>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</si>
  <si>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</si>
  <si>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</si>
  <si>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</si>
  <si>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</si>
  <si>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</si>
  <si>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</si>
  <si>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</si>
  <si>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</si>
  <si>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</si>
  <si>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</si>
  <si>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</si>
  <si>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</si>
  <si>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</si>
  <si>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</si>
  <si>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</si>
  <si>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</si>
  <si>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</si>
  <si>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</si>
  <si>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</si>
  <si>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</si>
  <si>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</si>
  <si>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</si>
  <si>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</si>
  <si>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</si>
  <si>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</si>
  <si>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</si>
  <si>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</si>
  <si>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</si>
  <si>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</si>
  <si>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</si>
  <si>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</si>
  <si>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</si>
  <si>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</si>
  <si>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</si>
  <si>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</si>
  <si>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</si>
  <si>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</si>
  <si>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</si>
  <si>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</si>
  <si>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</si>
  <si>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</si>
  <si>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</si>
  <si>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</si>
  <si>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</si>
  <si>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</si>
  <si>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</si>
  <si>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</si>
  <si>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</si>
  <si>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</si>
  <si>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</si>
  <si>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</si>
  <si>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</si>
  <si>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</si>
  <si>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</si>
  <si>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</si>
  <si>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</si>
  <si>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</si>
  <si>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</si>
  <si>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</si>
  <si>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</si>
  <si>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</si>
  <si>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</si>
  <si>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</si>
  <si>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</si>
  <si>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</si>
  <si>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</si>
  <si>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</si>
  <si>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</si>
  <si>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</si>
  <si>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</si>
  <si>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</si>
  <si>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</si>
  <si>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</si>
  <si>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</si>
  <si>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</si>
  <si>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</si>
  <si>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</si>
  <si>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</si>
  <si>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</si>
  <si>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</si>
  <si>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</si>
  <si>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</si>
  <si>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</si>
  <si>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</si>
  <si>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</si>
  <si>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</si>
  <si>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</si>
  <si>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</si>
  <si>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</si>
  <si>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</si>
  <si>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</si>
  <si>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</si>
  <si>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</si>
  <si>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</si>
  <si>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</si>
  <si>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</si>
  <si>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</si>
  <si>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</si>
  <si>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</si>
  <si>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</si>
  <si>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</si>
  <si>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</si>
  <si>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</si>
  <si>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</si>
  <si>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</si>
  <si>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</si>
  <si>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</si>
  <si>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</si>
  <si>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</si>
  <si>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</si>
  <si>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</si>
  <si>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</si>
  <si>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</si>
  <si>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</si>
  <si>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</si>
  <si>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</si>
  <si>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</si>
  <si>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</si>
  <si>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</si>
  <si>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</si>
  <si>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</si>
  <si>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</si>
  <si>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</si>
  <si>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</si>
  <si>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</si>
  <si>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</si>
  <si>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</si>
  <si>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</si>
  <si>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</si>
  <si>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</si>
  <si>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</si>
  <si>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</si>
  <si>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</si>
  <si>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</si>
  <si>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</si>
  <si>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</si>
  <si>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</si>
  <si>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</si>
  <si>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</si>
  <si>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</si>
  <si>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</si>
  <si>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</si>
  <si>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</si>
  <si>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</si>
  <si>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</si>
  <si>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</si>
  <si>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</si>
  <si>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</si>
  <si>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</si>
  <si>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</si>
  <si>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</si>
  <si>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</si>
  <si>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</si>
  <si>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</si>
  <si>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</si>
  <si>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</si>
  <si>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</si>
  <si>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</si>
  <si>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</si>
  <si>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</si>
  <si>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</si>
  <si>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</si>
  <si>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</si>
  <si>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</si>
  <si>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</si>
  <si>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</si>
  <si>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</si>
  <si>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</si>
  <si>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</si>
  <si>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</si>
  <si>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</si>
  <si>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</si>
  <si>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</si>
  <si>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</si>
  <si>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</si>
  <si>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</si>
  <si>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</si>
  <si>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</si>
  <si>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</si>
  <si>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</si>
  <si>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</si>
  <si>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</si>
  <si>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</si>
  <si>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</si>
  <si>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</si>
  <si>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</si>
  <si>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</si>
  <si>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</si>
  <si>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</si>
  <si>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</si>
  <si>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</si>
  <si>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</si>
  <si>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</si>
  <si>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</si>
  <si>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</si>
  <si>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</si>
  <si>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</si>
  <si>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</si>
  <si>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</si>
  <si>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</si>
  <si>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</si>
  <si>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</si>
  <si>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</si>
  <si>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</si>
  <si>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</si>
  <si>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</si>
  <si>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</si>
  <si>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</si>
  <si>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</si>
  <si>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</si>
  <si>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</si>
  <si>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</si>
  <si>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</si>
  <si>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</si>
  <si>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</si>
  <si>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</si>
  <si>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</si>
  <si>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</si>
  <si>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</si>
  <si>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</si>
  <si>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</si>
  <si>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</si>
  <si>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</si>
  <si>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</si>
  <si>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</si>
  <si>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</si>
  <si>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</si>
  <si>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</si>
  <si>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</si>
  <si>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</si>
  <si>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</si>
  <si>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</si>
  <si>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</si>
  <si>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</si>
  <si>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</si>
  <si>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</si>
  <si>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</si>
  <si>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</si>
  <si>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</si>
  <si>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</si>
  <si>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</si>
  <si>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</si>
  <si>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</si>
  <si>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</si>
  <si>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</si>
  <si>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</si>
  <si>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</si>
  <si>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</si>
  <si>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</si>
  <si>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</si>
  <si>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</si>
  <si>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</si>
  <si>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</si>
  <si>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</si>
  <si>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</si>
  <si>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</si>
  <si>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</si>
  <si>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</si>
  <si>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</si>
  <si>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</si>
  <si>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</si>
  <si>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</si>
  <si>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</si>
  <si>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</si>
  <si>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</si>
  <si>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</si>
  <si>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</si>
  <si>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</si>
  <si>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</si>
  <si>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</si>
  <si>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</si>
  <si>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</si>
  <si>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</si>
  <si>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</si>
  <si>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</si>
  <si>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</si>
  <si>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</si>
  <si>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</si>
  <si>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</si>
  <si>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</si>
  <si>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</si>
  <si>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</si>
  <si>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</si>
  <si>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</si>
  <si>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</si>
  <si>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</si>
  <si>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</si>
  <si>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</si>
  <si>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</si>
  <si>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</si>
  <si>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</si>
  <si>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</si>
  <si>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</si>
  <si>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</si>
  <si>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</si>
  <si>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</si>
  <si>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</si>
  <si>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</si>
  <si>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</si>
  <si>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</si>
  <si>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</si>
  <si>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</si>
  <si>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</si>
  <si>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</si>
  <si>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</si>
  <si>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</si>
  <si>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</si>
  <si>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</si>
  <si>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</si>
  <si>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</si>
  <si>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</si>
  <si>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</si>
  <si>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</si>
  <si>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</si>
  <si>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</si>
  <si>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</si>
  <si>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</si>
  <si>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</si>
  <si>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</si>
  <si>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</si>
  <si>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</si>
  <si>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</si>
  <si>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</si>
  <si>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</si>
  <si>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</si>
  <si>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</si>
  <si>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</si>
  <si>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</si>
  <si>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</si>
  <si>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</si>
  <si>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</si>
  <si>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</si>
  <si>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</si>
  <si>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</si>
  <si>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</si>
  <si>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</si>
  <si>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</si>
  <si>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</si>
  <si>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</si>
  <si>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</si>
  <si>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</si>
  <si>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</si>
  <si>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</si>
  <si>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</si>
  <si>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</si>
  <si>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</si>
  <si>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</si>
  <si>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</si>
  <si>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</si>
  <si>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</si>
  <si>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</si>
  <si>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</si>
  <si>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</si>
  <si>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</si>
  <si>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</si>
  <si>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</si>
  <si>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</si>
  <si>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</si>
  <si>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</si>
  <si>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</si>
  <si>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</si>
  <si>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</si>
  <si>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</si>
  <si>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</si>
  <si>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</si>
  <si>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</si>
  <si>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</si>
  <si>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</si>
  <si>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</si>
  <si>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</si>
  <si>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</si>
  <si>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</si>
  <si>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</si>
  <si>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</si>
  <si>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</si>
  <si>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</si>
  <si>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</si>
  <si>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</si>
  <si>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</si>
  <si>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</si>
  <si>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</si>
  <si>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</si>
  <si>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</si>
  <si>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</si>
  <si>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</si>
  <si>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</si>
  <si>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</si>
  <si>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</si>
  <si>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</si>
  <si>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</si>
  <si>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</si>
  <si>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</si>
  <si>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</si>
  <si>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</si>
  <si>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</si>
  <si>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</si>
  <si>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</si>
  <si>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</si>
  <si>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</si>
  <si>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</si>
  <si>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</si>
  <si>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</si>
  <si>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</si>
  <si>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</si>
  <si>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</si>
  <si>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</si>
  <si>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</si>
  <si>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</si>
  <si>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</si>
  <si>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</si>
  <si>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</si>
  <si>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</si>
  <si>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</si>
  <si>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</si>
  <si>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</si>
  <si>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</si>
  <si>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</si>
  <si>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</si>
  <si>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</si>
  <si>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</si>
  <si>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</si>
  <si>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</si>
  <si>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</si>
  <si>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</si>
  <si>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</si>
  <si>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</si>
  <si>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</si>
  <si>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</si>
  <si>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</si>
  <si>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</si>
  <si>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</si>
  <si>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</si>
  <si>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</si>
  <si>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</si>
  <si>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</si>
  <si>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</si>
  <si>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</si>
  <si>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</si>
  <si>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</si>
  <si>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</si>
  <si>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</si>
  <si>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</si>
  <si>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</si>
  <si>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</si>
  <si>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</si>
  <si>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</si>
  <si>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</si>
  <si>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</si>
  <si>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</si>
  <si>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</si>
  <si>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</si>
  <si>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</si>
  <si>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</si>
  <si>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</si>
  <si>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</si>
  <si>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</si>
  <si>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</si>
  <si>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</si>
  <si>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</si>
  <si>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</si>
  <si>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</si>
  <si>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</si>
  <si>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</si>
  <si>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</si>
  <si>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</si>
  <si>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</si>
  <si>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</si>
  <si>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</si>
  <si>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</si>
  <si>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</si>
  <si>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</si>
  <si>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</si>
  <si>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</si>
  <si>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</si>
  <si>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</si>
  <si>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</si>
  <si>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</si>
  <si>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</si>
  <si>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</si>
  <si>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</si>
  <si>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</si>
  <si>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</si>
  <si>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</si>
  <si>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</si>
  <si>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</si>
  <si>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</si>
  <si>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</si>
  <si>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</si>
  <si>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</si>
  <si>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</si>
  <si>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</si>
  <si>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</si>
  <si>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</si>
  <si>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</si>
  <si>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</si>
  <si>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</si>
  <si>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</si>
  <si>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</si>
  <si>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</si>
  <si>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</si>
  <si>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</si>
  <si>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</si>
  <si>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</si>
  <si>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</si>
  <si>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</si>
  <si>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</si>
  <si>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</si>
  <si>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</si>
  <si>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</si>
  <si>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</si>
  <si>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</si>
  <si>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</si>
  <si>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</si>
  <si>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</si>
  <si>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</si>
  <si>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</si>
  <si>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</si>
  <si>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</si>
  <si>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</si>
  <si>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</si>
  <si>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</si>
  <si>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</si>
  <si>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</si>
  <si>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</si>
  <si>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</si>
  <si>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</si>
  <si>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</si>
  <si>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</si>
  <si>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</si>
  <si>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</si>
  <si>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</si>
  <si>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</si>
  <si>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</si>
  <si>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</si>
  <si>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</si>
  <si>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</si>
  <si>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</si>
  <si>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</si>
  <si>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</si>
  <si>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</si>
  <si>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</si>
  <si>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</si>
  <si>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</si>
  <si>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</si>
  <si>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</si>
  <si>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</si>
  <si>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</si>
  <si>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</si>
  <si>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</si>
  <si>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</si>
  <si>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</si>
  <si>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</si>
  <si>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</si>
  <si>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</si>
  <si>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</si>
  <si>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</si>
  <si>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</si>
  <si>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</si>
  <si>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</si>
  <si>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</si>
  <si>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</si>
  <si>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</si>
  <si>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</si>
  <si>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</si>
  <si>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</si>
  <si>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</si>
  <si>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</si>
  <si>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</si>
  <si>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</si>
  <si>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</si>
  <si>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</si>
  <si>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</si>
  <si>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</si>
  <si>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</si>
  <si>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</si>
  <si>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</si>
  <si>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</si>
  <si>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</si>
  <si>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</si>
  <si>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</si>
  <si>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</si>
  <si>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</si>
  <si>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</si>
  <si>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</si>
  <si>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</si>
  <si>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</si>
  <si>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</si>
  <si>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</si>
  <si>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</si>
  <si>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</si>
  <si>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</si>
  <si>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</si>
  <si>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</si>
  <si>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</si>
  <si>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</si>
  <si>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</si>
  <si>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</si>
  <si>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</si>
  <si>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</si>
  <si>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</si>
  <si>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</si>
  <si>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</si>
  <si>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</si>
  <si>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</si>
  <si>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</si>
  <si>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</si>
  <si>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</si>
  <si>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</si>
  <si>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</si>
  <si>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</si>
  <si>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</si>
  <si>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</si>
  <si>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</si>
  <si>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</si>
  <si>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</si>
  <si>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</si>
  <si>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</si>
  <si>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</si>
  <si>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</si>
  <si>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</si>
  <si>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</si>
  <si>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</si>
  <si>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</si>
  <si>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</si>
  <si>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</si>
  <si>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</si>
  <si>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</si>
  <si>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</si>
  <si>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</si>
  <si>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</si>
  <si>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</si>
  <si>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</si>
  <si>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</si>
  <si>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</si>
  <si>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</si>
  <si>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</si>
  <si>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</si>
  <si>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</si>
  <si>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</si>
  <si>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</si>
  <si>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</si>
  <si>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</si>
  <si>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</si>
  <si>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</si>
  <si>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</si>
  <si>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</si>
  <si>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</si>
  <si>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</si>
  <si>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</si>
  <si>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</si>
  <si>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</si>
  <si>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</si>
  <si>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</si>
  <si>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</si>
  <si>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</si>
  <si>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</si>
  <si>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</si>
  <si>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</si>
  <si>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</si>
  <si>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</si>
  <si>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</si>
  <si>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</si>
  <si>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</si>
  <si>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</si>
  <si>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</si>
  <si>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</si>
  <si>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</si>
  <si>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</si>
  <si>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</si>
  <si>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</si>
  <si>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</si>
  <si>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</si>
  <si>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</si>
  <si>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</si>
  <si>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</si>
  <si>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</si>
  <si>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</si>
  <si>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</si>
  <si>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</si>
  <si>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</si>
  <si>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</si>
  <si>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</si>
  <si>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</si>
  <si>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</si>
  <si>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</si>
  <si>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</si>
  <si>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</si>
  <si>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</si>
  <si>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</si>
  <si>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</si>
  <si>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</si>
  <si>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</si>
  <si>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</si>
  <si>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</si>
  <si>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</si>
  <si>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</si>
  <si>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</si>
  <si>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</si>
  <si>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</si>
  <si>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</si>
  <si>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</si>
  <si>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</si>
  <si>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</si>
  <si>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</si>
  <si>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</si>
  <si>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</si>
  <si>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</si>
  <si>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</si>
  <si>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</si>
  <si>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</si>
  <si>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</si>
  <si>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</si>
  <si>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</si>
  <si>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</si>
  <si>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</si>
  <si>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</si>
  <si>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</si>
  <si>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</si>
  <si>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</si>
  <si>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</si>
  <si>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</si>
  <si>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</si>
  <si>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</si>
  <si>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</si>
  <si>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</si>
  <si>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</si>
  <si>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</si>
  <si>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</si>
  <si>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</si>
  <si>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</si>
  <si>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</si>
  <si>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</si>
  <si>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</si>
  <si>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</si>
  <si>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</si>
  <si>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</si>
  <si>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</si>
  <si>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</si>
  <si>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</si>
  <si>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</si>
  <si>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</si>
  <si>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</si>
  <si>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</si>
  <si>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</si>
  <si>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</si>
  <si>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</si>
  <si>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</si>
  <si>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</si>
  <si>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</si>
  <si>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</si>
  <si>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</si>
  <si>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</si>
  <si>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</si>
  <si>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</si>
  <si>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</si>
  <si>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</si>
  <si>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</si>
  <si>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</si>
  <si>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</si>
  <si>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</si>
  <si>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</si>
  <si>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</si>
  <si>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</si>
  <si>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</si>
  <si>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</si>
  <si>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</si>
  <si>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</si>
  <si>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</si>
  <si>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</si>
  <si>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</si>
  <si>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</si>
  <si>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</si>
  <si>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</si>
  <si>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</si>
  <si>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</si>
  <si>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</si>
  <si>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</si>
  <si>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</si>
  <si>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</si>
  <si>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</si>
  <si>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</si>
  <si>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</si>
  <si>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</si>
  <si>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</si>
  <si>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</si>
  <si>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</si>
  <si>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</si>
  <si>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</si>
  <si>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</si>
  <si>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</si>
  <si>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</si>
  <si>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</si>
  <si>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</si>
  <si>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</si>
  <si>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</si>
  <si>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</si>
  <si>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</si>
  <si>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</si>
  <si>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</si>
  <si>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</si>
  <si>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</si>
  <si>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</si>
  <si>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</si>
  <si>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</si>
  <si>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</si>
  <si>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</si>
  <si>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</si>
  <si>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</si>
  <si>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</si>
  <si>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</si>
  <si>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</si>
  <si>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</si>
  <si>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</si>
  <si>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</si>
  <si>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</si>
  <si>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</si>
  <si>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</si>
  <si>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</si>
  <si>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</si>
  <si>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</si>
  <si>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</si>
  <si>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</si>
  <si>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</si>
  <si>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</si>
  <si>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</si>
  <si>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</si>
  <si>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</si>
  <si>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</si>
  <si>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</si>
  <si>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</si>
  <si>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</si>
  <si>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</si>
  <si>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</si>
  <si>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</si>
  <si>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</si>
  <si>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</si>
  <si>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</si>
  <si>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</si>
  <si>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</si>
  <si>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</si>
  <si>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</si>
  <si>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</si>
  <si>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</si>
  <si>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</si>
  <si>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</si>
  <si>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</si>
  <si>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</si>
  <si>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</si>
  <si>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</si>
  <si>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</si>
  <si>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</si>
  <si>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</si>
  <si>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</si>
  <si>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</si>
  <si>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</si>
  <si>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</si>
  <si>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</si>
  <si>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</si>
  <si>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</si>
  <si>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</si>
  <si>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</si>
  <si>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</si>
  <si>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</si>
  <si>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</si>
  <si>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</si>
  <si>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</si>
  <si>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</si>
  <si>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</si>
  <si>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</si>
  <si>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</si>
  <si>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</si>
  <si>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</si>
  <si>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</si>
  <si>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</si>
  <si>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</si>
  <si>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</si>
  <si>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</si>
  <si>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</si>
  <si>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</si>
  <si>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</si>
  <si>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</si>
  <si>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</si>
  <si>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</si>
  <si>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</si>
  <si>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</si>
  <si>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</si>
  <si>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</si>
  <si>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</si>
  <si>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</si>
  <si>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</si>
  <si>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</si>
  <si>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</si>
  <si>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</si>
  <si>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</si>
  <si>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</si>
  <si>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</si>
  <si>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</si>
  <si>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</si>
  <si>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</si>
  <si>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</si>
  <si>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</si>
  <si>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</si>
  <si>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</si>
  <si>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</si>
  <si>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</si>
  <si>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</si>
  <si>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</si>
  <si>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</si>
  <si>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</si>
  <si>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</si>
  <si>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</si>
  <si>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</si>
  <si>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</si>
  <si>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</si>
  <si>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</si>
  <si>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</si>
  <si>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</si>
  <si>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</si>
  <si>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</si>
  <si>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</si>
  <si>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</si>
  <si>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</si>
  <si>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</si>
  <si>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</si>
  <si>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</si>
  <si>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</si>
  <si>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</si>
  <si>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</si>
  <si>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</si>
  <si>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</si>
  <si>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</si>
  <si>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</si>
  <si>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</si>
  <si>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</si>
  <si>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</si>
  <si>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</si>
  <si>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</si>
  <si>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</si>
  <si>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</si>
  <si>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</si>
  <si>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</si>
  <si>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</si>
  <si>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</si>
  <si>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</si>
  <si>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</si>
  <si>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</si>
  <si>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</si>
  <si>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</si>
  <si>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</si>
  <si>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</si>
  <si>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</si>
  <si>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</si>
  <si>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</si>
  <si>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</si>
  <si>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</si>
  <si>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</si>
  <si>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</si>
  <si>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</si>
  <si>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</si>
  <si>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</si>
  <si>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</si>
  <si>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</si>
  <si>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</si>
  <si>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</si>
  <si>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</si>
  <si>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</si>
  <si>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</si>
  <si>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</si>
  <si>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</si>
  <si>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</si>
  <si>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</si>
  <si>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</si>
  <si>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</si>
  <si>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</si>
  <si>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</si>
  <si>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</si>
  <si>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</si>
  <si>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</si>
  <si>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</si>
  <si>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</si>
  <si>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</si>
  <si>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</si>
  <si>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</si>
  <si>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</si>
  <si>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</si>
  <si>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</si>
  <si>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</si>
  <si>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</si>
  <si>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</si>
  <si>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</si>
  <si>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</si>
  <si>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</si>
  <si>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</si>
  <si>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</si>
  <si>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</si>
  <si>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</si>
  <si>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</si>
  <si>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</si>
  <si>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</si>
  <si>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</si>
  <si>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</si>
  <si>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</si>
  <si>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</si>
  <si>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</si>
  <si>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</si>
  <si>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</si>
  <si>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</si>
  <si>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</si>
  <si>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</si>
  <si>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</si>
  <si>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</si>
  <si>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</si>
  <si>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</si>
  <si>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</si>
  <si>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</si>
  <si>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</si>
  <si>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</si>
  <si>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</si>
  <si>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</si>
  <si>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</si>
  <si>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</si>
  <si>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</si>
  <si>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</si>
  <si>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</si>
  <si>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</si>
  <si>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</si>
  <si>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</si>
  <si>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</si>
  <si>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</si>
  <si>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</si>
  <si>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</si>
  <si>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</si>
  <si>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</si>
  <si>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</si>
  <si>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</si>
  <si>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</si>
  <si>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</si>
  <si>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</si>
  <si>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</si>
  <si>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</si>
  <si>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</si>
  <si>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</si>
  <si>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</si>
  <si>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</si>
  <si>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</si>
  <si>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</si>
  <si>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</si>
  <si>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</si>
  <si>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</si>
  <si>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</si>
  <si>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</si>
  <si>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</si>
  <si>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</si>
  <si>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</si>
  <si>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</si>
  <si>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</si>
  <si>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</si>
  <si>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</si>
  <si>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</si>
  <si>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</si>
  <si>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</si>
  <si>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</si>
  <si>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</si>
  <si>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</si>
  <si>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</si>
  <si>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</si>
  <si>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</si>
  <si>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</si>
  <si>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</si>
  <si>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</si>
  <si>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</si>
  <si>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</si>
  <si>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</si>
  <si>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</si>
  <si>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</si>
  <si>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</si>
  <si>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</si>
  <si>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</si>
  <si>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</si>
  <si>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</si>
  <si>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</si>
  <si>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</si>
  <si>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</si>
  <si>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</si>
  <si>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</si>
  <si>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</si>
  <si>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</si>
  <si>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</si>
  <si>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</si>
  <si>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</si>
  <si>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</si>
  <si>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</si>
  <si>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</si>
  <si>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</si>
  <si>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</si>
  <si>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</si>
  <si>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</si>
  <si>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</si>
  <si>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</si>
  <si>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</si>
  <si>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</si>
  <si>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</si>
  <si>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</si>
  <si>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</si>
  <si>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</si>
  <si>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</si>
  <si>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</si>
  <si>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</si>
  <si>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</si>
  <si>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</si>
  <si>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</si>
  <si>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</si>
  <si>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</si>
  <si>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</si>
  <si>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</si>
  <si>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</si>
  <si>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</si>
  <si>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</si>
  <si>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</si>
  <si>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</si>
  <si>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</si>
  <si>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</si>
  <si>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</si>
  <si>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</si>
  <si>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</si>
  <si>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</si>
  <si>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</si>
  <si>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</si>
  <si>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</si>
  <si>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</si>
  <si>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</si>
  <si>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</si>
  <si>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</si>
  <si>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</si>
  <si>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</si>
  <si>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</si>
  <si>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</si>
  <si>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</si>
  <si>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</si>
  <si>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</si>
  <si>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</si>
  <si>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</si>
  <si>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</si>
  <si>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</si>
  <si>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</si>
  <si>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</si>
  <si>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</si>
  <si>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</si>
  <si>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</si>
  <si>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</si>
  <si>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</si>
  <si>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</si>
  <si>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</si>
  <si>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</si>
  <si>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</si>
  <si>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</si>
  <si>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</si>
  <si>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</si>
  <si>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</si>
  <si>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</si>
  <si>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</si>
  <si>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</si>
  <si>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</si>
  <si>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</si>
  <si>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</si>
  <si>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</si>
  <si>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</si>
  <si>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</si>
  <si>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</si>
  <si>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</si>
  <si>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</si>
  <si>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</si>
  <si>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</si>
  <si>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</si>
  <si>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</si>
  <si>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</si>
  <si>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</si>
  <si>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</si>
  <si>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</si>
  <si>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</si>
  <si>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</si>
  <si>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</si>
  <si>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</si>
  <si>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</si>
  <si>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</si>
  <si>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</si>
  <si>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</si>
  <si>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</si>
  <si>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</si>
  <si>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</si>
  <si>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</si>
  <si>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</si>
  <si>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</si>
  <si>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</si>
  <si>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</si>
  <si>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</si>
  <si>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</si>
  <si>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</si>
  <si>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</si>
  <si>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</si>
  <si>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</si>
  <si>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</si>
  <si>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</si>
  <si>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</si>
  <si>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</si>
  <si>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</si>
  <si>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</si>
  <si>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</si>
  <si>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</si>
  <si>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</si>
  <si>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</si>
  <si>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</si>
  <si>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</si>
  <si>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</si>
  <si>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</si>
  <si>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</si>
  <si>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</si>
  <si>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</si>
  <si>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</si>
  <si>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</si>
  <si>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</si>
  <si>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</si>
  <si>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</si>
  <si>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</si>
  <si>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</si>
  <si>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</si>
  <si>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</si>
  <si>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</si>
  <si>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</si>
  <si>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</si>
  <si>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</si>
  <si>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</si>
  <si>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</si>
  <si>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</si>
  <si>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</si>
  <si>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</si>
  <si>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</si>
  <si>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</si>
  <si>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</si>
  <si>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</si>
  <si>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</si>
  <si>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</si>
  <si>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</si>
  <si>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</si>
  <si>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</si>
  <si>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</si>
  <si>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</si>
  <si>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</si>
  <si>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</si>
  <si>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</si>
  <si>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</si>
  <si>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</si>
  <si>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</si>
  <si>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</si>
  <si>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</si>
  <si>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</si>
  <si>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</si>
  <si>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</si>
  <si>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</si>
  <si>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</si>
  <si>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</si>
  <si>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</si>
  <si>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</si>
  <si>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</si>
  <si>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</si>
  <si>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</si>
  <si>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</si>
  <si>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</si>
  <si>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</si>
  <si>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</si>
  <si>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</si>
  <si>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</si>
  <si>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</si>
  <si>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</si>
  <si>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</si>
  <si>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</si>
  <si>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</si>
  <si>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</si>
  <si>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</si>
  <si>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</si>
  <si>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</si>
  <si>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</si>
  <si>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</si>
  <si>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</si>
  <si>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</si>
  <si>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</si>
  <si>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</si>
  <si>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</si>
  <si>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</si>
  <si>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</si>
  <si>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</si>
  <si>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</si>
  <si>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</si>
  <si>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</si>
  <si>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</si>
  <si>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</si>
  <si>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</si>
  <si>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</si>
  <si>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</si>
  <si>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</si>
  <si>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</si>
  <si>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</si>
  <si>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</si>
  <si>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</si>
  <si>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</si>
  <si>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</si>
  <si>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</si>
  <si>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</si>
  <si>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</si>
  <si>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</si>
  <si>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</si>
  <si>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</si>
  <si>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</si>
  <si>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</si>
  <si>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</si>
  <si>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</si>
  <si>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</si>
  <si>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</si>
  <si>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</si>
  <si>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</si>
  <si>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</si>
  <si>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</si>
  <si>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</si>
  <si>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</si>
  <si>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</si>
  <si>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</si>
  <si>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</si>
  <si>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</si>
  <si>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</si>
  <si>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</si>
  <si>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</si>
  <si>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</si>
  <si>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</si>
  <si>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</si>
  <si>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</si>
  <si>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</si>
  <si>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</si>
  <si>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</si>
  <si>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</si>
  <si>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</si>
  <si>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</si>
  <si>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</si>
  <si>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</si>
  <si>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</si>
  <si>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</si>
  <si>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</si>
  <si>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</si>
  <si>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</si>
  <si>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</si>
  <si>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</si>
  <si>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</si>
  <si>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</si>
  <si>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</si>
  <si>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</si>
  <si>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</si>
  <si>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</si>
  <si>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</si>
  <si>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</si>
  <si>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</si>
  <si>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</si>
  <si>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</si>
  <si>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</si>
  <si>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</si>
  <si>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</si>
  <si>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</si>
  <si>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</si>
  <si>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</si>
  <si>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</si>
  <si>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</si>
  <si>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</si>
  <si>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</si>
  <si>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</si>
  <si>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</si>
  <si>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</si>
  <si>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</si>
  <si>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</si>
  <si>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</si>
  <si>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</si>
  <si>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</si>
  <si>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</si>
  <si>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</si>
  <si>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</si>
  <si>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</si>
  <si>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</si>
  <si>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</si>
  <si>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</si>
  <si>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</si>
  <si>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</si>
  <si>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</si>
  <si>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</si>
  <si>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</si>
  <si>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</si>
  <si>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</si>
  <si>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</si>
  <si>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</si>
  <si>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</si>
  <si>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</si>
  <si>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</si>
  <si>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</si>
  <si>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</si>
  <si>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</si>
  <si>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</si>
  <si>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</si>
  <si>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</si>
  <si>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</si>
  <si>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</si>
  <si>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</si>
  <si>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</si>
  <si>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</si>
  <si>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</si>
  <si>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</si>
  <si>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</si>
  <si>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</si>
  <si>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</si>
  <si>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</si>
  <si>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</si>
  <si>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</si>
  <si>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</si>
  <si>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</si>
  <si>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</si>
  <si>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</si>
  <si>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</si>
  <si>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</si>
  <si>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</si>
  <si>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</si>
  <si>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</si>
  <si>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</si>
  <si>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</si>
  <si>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</si>
  <si>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</si>
  <si>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</si>
  <si>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</si>
  <si>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</si>
  <si>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</si>
  <si>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</si>
  <si>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</si>
  <si>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</si>
  <si>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</si>
  <si>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</si>
  <si>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</si>
  <si>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</si>
  <si>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</si>
  <si>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</si>
  <si>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</si>
  <si>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</si>
  <si>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</si>
  <si>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</si>
  <si>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</si>
  <si>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</si>
  <si>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</si>
  <si>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</si>
  <si>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</si>
  <si>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</si>
  <si>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</si>
  <si>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</si>
  <si>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</si>
  <si>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</si>
  <si>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</si>
  <si>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</si>
  <si>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</si>
  <si>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</si>
  <si>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</si>
  <si>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</si>
  <si>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</si>
  <si>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</si>
  <si>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</si>
  <si>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</si>
  <si>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</si>
  <si>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</si>
  <si>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</si>
  <si>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</si>
  <si>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</si>
  <si>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</si>
  <si>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</si>
  <si>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</si>
  <si>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</si>
  <si>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</si>
  <si>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</si>
  <si>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</si>
  <si>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</si>
  <si>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</si>
  <si>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</si>
  <si>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</si>
  <si>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</si>
  <si>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</si>
  <si>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</si>
  <si>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</si>
  <si>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</si>
  <si>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</si>
  <si>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</si>
  <si>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</si>
  <si>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</si>
  <si>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</si>
  <si>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</si>
  <si>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</si>
  <si>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</si>
  <si>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</si>
  <si>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</si>
  <si>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</si>
  <si>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</si>
  <si>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</si>
  <si>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</si>
  <si>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</si>
  <si>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</si>
  <si>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</si>
  <si>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</si>
  <si>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</si>
  <si>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</si>
  <si>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</si>
  <si>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</si>
  <si>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</si>
  <si>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</si>
  <si>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</si>
  <si>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</si>
  <si>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</si>
  <si>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</si>
  <si>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</si>
  <si>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</si>
  <si>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</si>
  <si>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</si>
  <si>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</si>
  <si>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</si>
  <si>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</si>
  <si>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</si>
  <si>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</si>
  <si>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</si>
  <si>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</si>
  <si>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</si>
  <si>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</si>
  <si>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</si>
  <si>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</si>
  <si>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</si>
  <si>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</si>
  <si>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</si>
  <si>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</si>
  <si>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</si>
  <si>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</si>
  <si>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</si>
  <si>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</si>
  <si>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</si>
  <si>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</si>
  <si>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</si>
  <si>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</si>
  <si>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</si>
  <si>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</si>
  <si>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</si>
  <si>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</si>
  <si>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</si>
  <si>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</si>
  <si>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</si>
  <si>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</si>
  <si>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</si>
  <si>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</si>
  <si>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</si>
  <si>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</si>
  <si>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</si>
  <si>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</si>
  <si>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</si>
  <si>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</si>
  <si>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</si>
  <si>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</si>
  <si>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</si>
  <si>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</si>
  <si>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</si>
  <si>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</si>
  <si>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</si>
  <si>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</si>
  <si>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</si>
  <si>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</si>
  <si>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</si>
  <si>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</si>
  <si>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</si>
  <si>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</si>
  <si>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</si>
  <si>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</si>
  <si>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</si>
  <si>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</si>
  <si>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</si>
  <si>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</si>
  <si>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</si>
  <si>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</si>
  <si>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</si>
  <si>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</si>
  <si>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</si>
  <si>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</si>
  <si>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</si>
  <si>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</si>
  <si>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</si>
  <si>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</si>
  <si>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</si>
  <si>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</si>
  <si>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</si>
  <si>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</si>
  <si>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</si>
  <si>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</si>
  <si>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</si>
  <si>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</si>
  <si>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</si>
  <si>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</si>
  <si>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</si>
  <si>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</si>
  <si>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</si>
  <si>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</si>
  <si>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</si>
  <si>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</si>
  <si>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</si>
  <si>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</si>
  <si>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</si>
  <si>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</si>
  <si>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</si>
  <si>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</si>
  <si>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</si>
  <si>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</si>
  <si>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</si>
  <si>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</si>
  <si>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</si>
  <si>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</si>
  <si>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</si>
  <si>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</si>
  <si>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</si>
  <si>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</si>
  <si>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</si>
  <si>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</si>
  <si>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</si>
  <si>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</si>
  <si>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</si>
  <si>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</si>
  <si>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</si>
  <si>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</si>
  <si>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</si>
  <si>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</si>
  <si>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</si>
  <si>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</si>
  <si>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</si>
  <si>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</si>
  <si>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</si>
  <si>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</si>
  <si>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</si>
  <si>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</si>
  <si>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</si>
  <si>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</si>
  <si>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</si>
  <si>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</si>
  <si>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</si>
  <si>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</si>
  <si>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</si>
  <si>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</si>
  <si>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</si>
  <si>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</si>
  <si>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</si>
  <si>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</si>
  <si>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</si>
  <si>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</si>
  <si>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</si>
  <si>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</si>
  <si>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</si>
  <si>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</si>
  <si>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</si>
  <si>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</si>
  <si>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</si>
  <si>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</si>
  <si>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</si>
  <si>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</si>
  <si>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</si>
  <si>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</si>
  <si>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</si>
  <si>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</si>
  <si>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</si>
  <si>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</si>
  <si>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</si>
  <si>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</si>
  <si>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</si>
  <si>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</si>
  <si>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</si>
  <si>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</si>
  <si>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</si>
  <si>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</si>
  <si>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</si>
  <si>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</si>
  <si>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</si>
  <si>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</si>
  <si>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</si>
  <si>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</si>
  <si>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</si>
  <si>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</si>
  <si>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</si>
  <si>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</si>
  <si>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</si>
  <si>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</si>
  <si>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</si>
  <si>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</si>
  <si>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</si>
  <si>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</si>
  <si>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</si>
  <si>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</si>
  <si>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</si>
  <si>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</si>
  <si>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</si>
  <si>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</si>
  <si>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</si>
  <si>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</si>
  <si>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</si>
  <si>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</si>
  <si>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</si>
  <si>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</si>
  <si>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</si>
  <si>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</si>
  <si>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</si>
  <si>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</si>
  <si>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</si>
  <si>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</si>
  <si>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</si>
  <si>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</si>
  <si>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</si>
  <si>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</si>
  <si>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</si>
  <si>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</si>
  <si>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</si>
  <si>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</si>
  <si>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</si>
  <si>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</si>
  <si>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</si>
  <si>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</si>
  <si>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</si>
  <si>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</si>
  <si>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</si>
  <si>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</si>
  <si>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</si>
  <si>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</si>
  <si>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</si>
  <si>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</si>
  <si>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</si>
  <si>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</si>
  <si>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</si>
  <si>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</si>
  <si>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</si>
  <si>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</si>
  <si>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</si>
  <si>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</si>
  <si>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</si>
  <si>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</si>
  <si>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</si>
  <si>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</si>
  <si>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</si>
  <si>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</si>
  <si>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</si>
  <si>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</si>
  <si>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</si>
  <si>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</si>
  <si>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</si>
  <si>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</si>
  <si>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</si>
  <si>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</si>
  <si>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</si>
  <si>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</si>
  <si>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</si>
  <si>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</si>
  <si>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</si>
  <si>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</si>
  <si>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</si>
  <si>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</si>
  <si>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</si>
  <si>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</si>
  <si>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</si>
  <si>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</si>
  <si>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</si>
  <si>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</si>
  <si>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</si>
  <si>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</si>
  <si>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</si>
  <si>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</si>
  <si>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</si>
  <si>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</si>
  <si>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</si>
  <si>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</si>
  <si>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</si>
  <si>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</si>
  <si>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</si>
  <si>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</si>
  <si>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</si>
  <si>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</si>
  <si>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</si>
  <si>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</si>
  <si>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</si>
  <si>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</si>
  <si>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</si>
  <si>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</si>
  <si>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</si>
  <si>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</si>
  <si>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</si>
  <si>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</si>
  <si>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</si>
  <si>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</si>
  <si>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</si>
  <si>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</si>
  <si>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</si>
  <si>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</si>
  <si>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</si>
  <si>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</si>
  <si>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</si>
  <si>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</si>
  <si>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</si>
  <si>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</si>
  <si>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</si>
  <si>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</si>
  <si>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</si>
  <si>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</si>
  <si>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</si>
  <si>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</si>
  <si>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</si>
  <si>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</si>
  <si>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</si>
  <si>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</si>
  <si>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</si>
  <si>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</si>
  <si>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</si>
  <si>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</si>
  <si>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</si>
  <si>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</si>
  <si>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</si>
  <si>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</si>
  <si>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</si>
  <si>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</si>
  <si>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</si>
  <si>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</si>
  <si>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</si>
  <si>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</si>
  <si>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</si>
  <si>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</si>
  <si>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</si>
  <si>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</si>
  <si>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</si>
  <si>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</si>
  <si>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</si>
  <si>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</si>
  <si>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</si>
  <si>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</si>
  <si>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</si>
  <si>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</si>
  <si>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</si>
  <si>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</si>
  <si>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</si>
  <si>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</si>
  <si>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</si>
  <si>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</si>
  <si>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</si>
  <si>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</si>
  <si>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</si>
  <si>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</si>
  <si>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</si>
  <si>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</si>
  <si>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</si>
  <si>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</si>
  <si>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</si>
  <si>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</si>
  <si>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</si>
  <si>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</si>
  <si>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</si>
  <si>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</si>
  <si>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</si>
  <si>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</si>
  <si>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</si>
  <si>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</si>
  <si>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</si>
  <si>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</si>
  <si>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</si>
  <si>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</si>
  <si>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</si>
  <si>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</si>
  <si>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</si>
  <si>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</si>
  <si>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</si>
  <si>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</si>
  <si>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</si>
  <si>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</si>
  <si>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</si>
  <si>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</si>
  <si>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</si>
  <si>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</si>
  <si>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</si>
  <si>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</si>
  <si>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</si>
  <si>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</si>
  <si>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</si>
  <si>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</si>
  <si>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</si>
  <si>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</si>
  <si>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</si>
  <si>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</si>
  <si>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</si>
  <si>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</si>
  <si>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</si>
  <si>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</si>
  <si>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</si>
  <si>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</si>
  <si>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</si>
  <si>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</si>
  <si>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</si>
  <si>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</si>
  <si>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</si>
  <si>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</si>
  <si>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</si>
  <si>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</si>
  <si>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</si>
  <si>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</si>
  <si>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</si>
  <si>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</si>
  <si>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</si>
  <si>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</si>
  <si>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</si>
  <si>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</si>
  <si>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</si>
  <si>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</si>
  <si>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</si>
  <si>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</si>
  <si>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</si>
  <si>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</si>
  <si>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</si>
  <si>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</si>
  <si>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</si>
  <si>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</si>
  <si>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</si>
  <si>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</si>
  <si>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</si>
  <si>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</si>
  <si>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</si>
  <si>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</si>
  <si>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</si>
  <si>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</si>
  <si>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</si>
  <si>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</si>
  <si>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</si>
  <si>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</si>
  <si>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</si>
  <si>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</si>
  <si>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</si>
  <si>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</si>
  <si>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</si>
  <si>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</si>
  <si>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</si>
  <si>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</si>
  <si>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</si>
  <si>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</si>
  <si>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</si>
  <si>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</si>
  <si>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</si>
  <si>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</si>
  <si>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</si>
  <si>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</si>
  <si>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</si>
  <si>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</si>
  <si>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</si>
  <si>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</si>
  <si>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</si>
  <si>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</si>
  <si>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</si>
  <si>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</si>
  <si>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</si>
  <si>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</si>
  <si>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</si>
  <si>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</si>
  <si>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</si>
  <si>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</si>
  <si>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</si>
  <si>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</si>
  <si>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</si>
  <si>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</si>
  <si>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</si>
  <si>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</si>
  <si>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</si>
  <si>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</si>
  <si>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</si>
  <si>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</si>
  <si>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</si>
  <si>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</si>
  <si>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</si>
  <si>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</si>
  <si>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</si>
  <si>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</si>
  <si>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</si>
  <si>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</si>
  <si>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</si>
  <si>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</si>
  <si>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</si>
  <si>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</si>
  <si>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</si>
  <si>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</si>
  <si>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</si>
  <si>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</si>
  <si>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</si>
  <si>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</si>
  <si>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</si>
  <si>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</si>
  <si>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</si>
  <si>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</si>
  <si>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</si>
  <si>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</si>
  <si>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</si>
  <si>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</si>
  <si>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</si>
  <si>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</si>
  <si>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</si>
  <si>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</si>
  <si>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</si>
  <si>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</si>
  <si>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</si>
  <si>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</si>
  <si>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</si>
  <si>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</si>
  <si>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</si>
  <si>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</si>
  <si>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</si>
  <si>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</si>
  <si>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</si>
  <si>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</si>
  <si>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</si>
  <si>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</si>
  <si>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</si>
  <si>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</si>
  <si>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</si>
  <si>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</si>
  <si>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</si>
  <si>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</si>
  <si>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</si>
  <si>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</si>
  <si>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</si>
  <si>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</si>
  <si>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</si>
  <si>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</si>
  <si>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</si>
  <si>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</si>
  <si>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</si>
  <si>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</si>
  <si>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</si>
  <si>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</si>
  <si>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</si>
  <si>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</si>
  <si>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</si>
  <si>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</si>
  <si>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</si>
  <si>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</si>
  <si>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</si>
  <si>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</si>
  <si>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</si>
  <si>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</si>
  <si>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</si>
  <si>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</si>
  <si>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</si>
  <si>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</si>
  <si>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</si>
  <si>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</si>
  <si>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</si>
  <si>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</si>
  <si>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</si>
  <si>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</si>
  <si>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</si>
  <si>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</si>
  <si>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</si>
  <si>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</si>
  <si>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</si>
  <si>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</si>
  <si>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</si>
  <si>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</si>
  <si>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</si>
  <si>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</si>
  <si>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</si>
  <si>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</si>
  <si>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</si>
  <si>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</si>
  <si>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</si>
  <si>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</si>
  <si>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</si>
  <si>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</si>
  <si>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</si>
  <si>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</si>
  <si>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</si>
  <si>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</si>
  <si>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</si>
  <si>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</si>
  <si>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</si>
  <si>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</si>
  <si>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</si>
  <si>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</si>
  <si>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</si>
  <si>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</si>
  <si>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</si>
  <si>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</si>
  <si>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</si>
  <si>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</si>
  <si>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</si>
  <si>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</si>
  <si>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</si>
  <si>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</si>
  <si>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</si>
  <si>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</si>
  <si>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</si>
  <si>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</si>
  <si>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</si>
  <si>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</si>
  <si>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</si>
  <si>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</si>
  <si>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</si>
  <si>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</si>
  <si>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</si>
  <si>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</si>
  <si>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</si>
  <si>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</si>
  <si>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</si>
  <si>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</si>
  <si>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</si>
  <si>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</si>
  <si>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</si>
  <si>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</si>
  <si>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</si>
  <si>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</si>
  <si>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</si>
  <si>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</si>
  <si>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</si>
  <si>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</si>
  <si>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</si>
  <si>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</si>
  <si>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</si>
  <si>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</si>
  <si>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</si>
  <si>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</si>
  <si>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</si>
  <si>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</si>
  <si>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</si>
  <si>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</si>
  <si>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</si>
  <si>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</si>
  <si>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</si>
  <si>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</si>
  <si>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</si>
  <si>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</si>
  <si>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</si>
  <si>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</si>
  <si>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</si>
  <si>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</si>
  <si>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</si>
  <si>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</si>
  <si>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</si>
  <si>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</si>
  <si>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</si>
  <si>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</si>
  <si>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</si>
  <si>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</si>
  <si>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</si>
  <si>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</si>
  <si>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</si>
  <si>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</si>
  <si>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</si>
  <si>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</si>
  <si>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</si>
  <si>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</si>
  <si>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</si>
  <si>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</si>
  <si>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</si>
  <si>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</si>
  <si>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</si>
  <si>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</si>
  <si>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</si>
  <si>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</si>
  <si>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</si>
  <si>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</si>
  <si>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</si>
  <si>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</si>
  <si>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</si>
  <si>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</si>
  <si>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</si>
  <si>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</si>
  <si>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</si>
  <si>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</si>
  <si>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</si>
  <si>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</si>
  <si>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</si>
  <si>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</si>
  <si>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</si>
  <si>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</si>
  <si>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</si>
  <si>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</si>
  <si>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</si>
  <si>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</si>
  <si>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</si>
  <si>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</si>
  <si>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</si>
  <si>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</si>
  <si>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</si>
  <si>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</si>
  <si>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</si>
  <si>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</si>
  <si>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</si>
  <si>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</si>
  <si>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</si>
  <si>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</si>
  <si>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</si>
  <si>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</si>
  <si>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</si>
  <si>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</si>
  <si>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</si>
  <si>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</si>
  <si>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</si>
  <si>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</si>
  <si>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</si>
  <si>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</si>
  <si>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</si>
  <si>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</si>
  <si>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</si>
  <si>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</si>
  <si>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</si>
  <si>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</si>
  <si>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</si>
  <si>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</si>
  <si>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</si>
  <si>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</si>
  <si>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</si>
  <si>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</si>
  <si>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</si>
  <si>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</si>
  <si>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</si>
  <si>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</si>
  <si>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</si>
  <si>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</si>
  <si>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</si>
  <si>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</si>
  <si>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</si>
  <si>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</si>
  <si>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</si>
  <si>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</si>
  <si>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</si>
  <si>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</si>
  <si>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</si>
  <si>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</si>
  <si>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</si>
  <si>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</si>
  <si>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</si>
  <si>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</si>
  <si>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</si>
  <si>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</si>
  <si>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</si>
  <si>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</si>
  <si>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</si>
  <si>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</si>
  <si>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</si>
  <si>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</si>
  <si>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</si>
  <si>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</si>
  <si>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</si>
  <si>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</si>
  <si>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</si>
  <si>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</si>
  <si>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</si>
  <si>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</si>
  <si>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</si>
  <si>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</si>
  <si>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</si>
  <si>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</si>
  <si>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</si>
  <si>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</si>
  <si>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</si>
  <si>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</si>
  <si>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</si>
  <si>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</si>
  <si>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</si>
  <si>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</si>
  <si>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</si>
  <si>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</si>
  <si>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</si>
  <si>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</si>
  <si>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</si>
  <si>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</si>
  <si>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</si>
  <si>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</si>
  <si>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</si>
  <si>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</si>
  <si>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</si>
  <si>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</si>
  <si>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</si>
  <si>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</si>
  <si>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</si>
  <si>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</si>
  <si>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</si>
  <si>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</si>
  <si>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</si>
  <si>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</si>
  <si>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</si>
  <si>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</si>
  <si>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</si>
  <si>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</si>
  <si>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</si>
  <si>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</si>
  <si>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</si>
  <si>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</si>
  <si>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</si>
  <si>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</si>
  <si>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</si>
  <si>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</si>
  <si>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</si>
  <si>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</si>
  <si>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</si>
  <si>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</si>
  <si>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</si>
  <si>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</si>
  <si>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</si>
  <si>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</si>
  <si>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</si>
  <si>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</si>
  <si>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</si>
  <si>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</si>
  <si>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</si>
  <si>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</si>
  <si>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</si>
  <si>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</si>
  <si>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</si>
  <si>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</si>
  <si>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</si>
  <si>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</si>
  <si>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</si>
  <si>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</si>
  <si>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</si>
  <si>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</si>
  <si>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</si>
  <si>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</si>
  <si>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</si>
  <si>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</si>
  <si>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</si>
  <si>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</si>
  <si>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</si>
  <si>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</si>
  <si>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</si>
  <si>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</si>
  <si>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</si>
  <si>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</si>
  <si>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</si>
  <si>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</si>
  <si>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</si>
  <si>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</si>
  <si>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</si>
  <si>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</si>
  <si>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</si>
  <si>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</si>
  <si>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</si>
  <si>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</si>
  <si>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</si>
  <si>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</si>
  <si>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</si>
  <si>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</si>
  <si>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</si>
  <si>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</si>
  <si>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</si>
  <si>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</si>
  <si>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</si>
  <si>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</si>
  <si>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</si>
  <si>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</si>
  <si>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</si>
  <si>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</si>
  <si>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</si>
  <si>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</si>
  <si>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</si>
  <si>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</si>
  <si>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</si>
  <si>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</si>
  <si>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</si>
  <si>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</si>
  <si>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</si>
  <si>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</si>
  <si>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</si>
  <si>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</si>
  <si>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</si>
  <si>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</si>
  <si>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</si>
  <si>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</si>
  <si>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</si>
  <si>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</si>
  <si>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</si>
  <si>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</si>
  <si>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</si>
  <si>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</si>
  <si>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</si>
  <si>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</si>
  <si>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</si>
  <si>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</si>
  <si>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</si>
  <si>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</si>
  <si>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</si>
  <si>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</si>
  <si>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</si>
  <si>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</si>
  <si>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</si>
  <si>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</si>
  <si>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</si>
  <si>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</si>
  <si>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</si>
  <si>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</si>
  <si>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</si>
  <si>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</si>
  <si>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</si>
  <si>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</si>
  <si>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</si>
  <si>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</si>
  <si>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</si>
  <si>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</si>
  <si>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</si>
  <si>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</si>
  <si>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</si>
  <si>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</si>
  <si>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</si>
  <si>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</si>
  <si>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</si>
  <si>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</si>
  <si>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</si>
  <si>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</si>
  <si>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</si>
  <si>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</si>
  <si>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</si>
  <si>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</si>
  <si>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</si>
  <si>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</si>
  <si>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</si>
  <si>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</si>
  <si>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</si>
  <si>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</si>
  <si>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</si>
  <si>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</si>
  <si>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</si>
  <si>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</si>
  <si>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</si>
  <si>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</si>
  <si>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</si>
  <si>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</si>
  <si>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</si>
  <si>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</si>
  <si>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</si>
  <si>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</si>
  <si>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</si>
  <si>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</si>
  <si>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</si>
  <si>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</si>
  <si>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</si>
  <si>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</si>
  <si>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</si>
  <si>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</si>
  <si>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</si>
  <si>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</si>
  <si>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</si>
  <si>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</si>
  <si>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</si>
  <si>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</si>
  <si>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</si>
  <si>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</si>
  <si>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</si>
  <si>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</si>
  <si>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</si>
  <si>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</si>
  <si>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</si>
  <si>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</si>
  <si>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</si>
  <si>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</si>
  <si>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</si>
  <si>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</si>
  <si>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</si>
  <si>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</si>
  <si>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</si>
  <si>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</si>
  <si>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</si>
  <si>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</si>
  <si>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</si>
  <si>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</si>
  <si>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</si>
  <si>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</si>
  <si>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</si>
  <si>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</si>
  <si>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</si>
  <si>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</si>
  <si>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</si>
  <si>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</si>
  <si>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</si>
  <si>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</si>
  <si>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</si>
  <si>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</si>
  <si>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</si>
  <si>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</si>
  <si>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</si>
  <si>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</si>
  <si>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</si>
  <si>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</si>
  <si>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</si>
  <si>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</si>
  <si>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</si>
  <si>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</si>
  <si>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</si>
  <si>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</si>
  <si>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</si>
  <si>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</si>
  <si>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</si>
  <si>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</si>
  <si>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</si>
  <si>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</si>
  <si>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</si>
  <si>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</si>
  <si>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</si>
  <si>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</si>
  <si>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</si>
  <si>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</si>
  <si>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</si>
  <si>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</si>
  <si>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</si>
  <si>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</si>
  <si>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</si>
  <si>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</si>
  <si>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</si>
  <si>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</si>
  <si>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</si>
  <si>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</si>
  <si>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</si>
  <si>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</si>
  <si>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</si>
  <si>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</si>
  <si>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</si>
  <si>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</si>
  <si>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</si>
  <si>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</si>
  <si>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</si>
  <si>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</si>
  <si>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</si>
  <si>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</si>
  <si>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</si>
  <si>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</si>
  <si>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</si>
  <si>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</si>
  <si>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</si>
  <si>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</si>
  <si>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</si>
  <si>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</si>
  <si>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</si>
  <si>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</si>
  <si>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</si>
  <si>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</si>
  <si>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</si>
  <si>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</si>
  <si>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</si>
  <si>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</si>
  <si>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</si>
  <si>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</si>
  <si>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</si>
  <si>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</si>
  <si>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</si>
  <si>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</si>
  <si>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</si>
  <si>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</si>
  <si>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</si>
  <si>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</si>
  <si>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</si>
  <si>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</si>
  <si>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</si>
  <si>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</si>
  <si>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</si>
  <si>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</si>
  <si>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</si>
  <si>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</si>
  <si>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</si>
  <si>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</si>
  <si>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</si>
  <si>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</si>
  <si>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</si>
  <si>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</si>
  <si>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</si>
  <si>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</si>
  <si>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</si>
  <si>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</si>
  <si>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</si>
  <si>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</si>
  <si>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</si>
  <si>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</si>
  <si>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</si>
  <si>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</si>
  <si>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</si>
  <si>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</si>
  <si>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</si>
  <si>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</si>
  <si>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</si>
  <si>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</si>
  <si>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</si>
  <si>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</si>
  <si>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</si>
  <si>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</si>
  <si>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</si>
  <si>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</si>
  <si>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</si>
  <si>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</si>
  <si>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</si>
  <si>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</si>
  <si>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</si>
  <si>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</si>
  <si>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</si>
  <si>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</si>
  <si>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</si>
  <si>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</si>
  <si>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</si>
  <si>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</si>
  <si>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</si>
  <si>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</si>
  <si>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</si>
  <si>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</si>
  <si>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</si>
  <si>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</si>
  <si>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</si>
  <si>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</si>
  <si>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</si>
  <si>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</si>
  <si>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</si>
  <si>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</si>
  <si>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</si>
  <si>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</si>
  <si>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</si>
  <si>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</si>
  <si>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</si>
  <si>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</si>
  <si>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</si>
  <si>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</si>
  <si>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</si>
  <si>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</si>
  <si>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</si>
  <si>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</si>
  <si>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</si>
  <si>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</si>
  <si>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</si>
  <si>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</si>
  <si>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</si>
  <si>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</si>
  <si>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</si>
  <si>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</si>
  <si>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</si>
  <si>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</si>
  <si>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</si>
  <si>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</si>
  <si>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</si>
  <si>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</si>
  <si>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</si>
  <si>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</si>
  <si>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</si>
  <si>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</si>
  <si>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</si>
  <si>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</si>
  <si>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</si>
  <si>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</si>
  <si>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</si>
  <si>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</si>
  <si>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</si>
  <si>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</si>
  <si>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</si>
  <si>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</si>
  <si>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</si>
  <si>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</si>
  <si>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</si>
  <si>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</si>
  <si>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</si>
  <si>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</si>
  <si>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</si>
  <si>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</si>
  <si>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</si>
  <si>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</si>
  <si>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</si>
  <si>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</si>
  <si>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</si>
  <si>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</si>
  <si>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</si>
  <si>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</si>
  <si>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</si>
  <si>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</si>
  <si>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</si>
  <si>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</si>
  <si>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</si>
  <si>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</si>
  <si>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</si>
  <si>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</si>
  <si>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</si>
  <si>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</si>
  <si>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</si>
  <si>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</si>
  <si>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</si>
  <si>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</si>
  <si>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</si>
  <si>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</si>
  <si>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</si>
  <si>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</si>
  <si>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</si>
  <si>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</si>
  <si>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</si>
  <si>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</si>
  <si>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</si>
  <si>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</si>
  <si>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</si>
  <si>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</si>
  <si>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</si>
  <si>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</si>
  <si>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</si>
  <si>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</si>
  <si>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</si>
  <si>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</si>
  <si>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</si>
  <si>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</si>
  <si>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</si>
  <si>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</si>
  <si>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</si>
  <si>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</si>
  <si>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</si>
  <si>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</si>
  <si>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</si>
  <si>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</si>
  <si>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</si>
  <si>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</si>
  <si>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</si>
  <si>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</si>
  <si>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</si>
  <si>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</si>
  <si>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</si>
  <si>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</si>
  <si>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</si>
  <si>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</si>
  <si>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</si>
  <si>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</si>
  <si>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</si>
  <si>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</si>
  <si>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</si>
  <si>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</si>
  <si>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</si>
  <si>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</si>
  <si>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</si>
  <si>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</si>
  <si>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</si>
  <si>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</si>
  <si>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</si>
  <si>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</si>
  <si>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</si>
  <si>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</si>
  <si>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</si>
  <si>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</si>
  <si>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</si>
  <si>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</si>
  <si>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</si>
  <si>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</si>
  <si>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</si>
  <si>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</si>
  <si>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</si>
  <si>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</si>
  <si>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</si>
  <si>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</si>
  <si>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</si>
  <si>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</si>
  <si>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</si>
  <si>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</si>
  <si>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</si>
  <si>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</si>
  <si>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</si>
  <si>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</si>
  <si>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</si>
  <si>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</si>
  <si>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</si>
  <si>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</si>
  <si>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</si>
  <si>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</si>
  <si>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</si>
  <si>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</si>
  <si>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</si>
  <si>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</si>
  <si>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</si>
  <si>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</si>
  <si>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</si>
  <si>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</si>
  <si>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</si>
  <si>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</si>
  <si>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</si>
  <si>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</si>
  <si>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</si>
  <si>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</si>
  <si>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</si>
  <si>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</si>
  <si>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</si>
  <si>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</si>
  <si>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</si>
  <si>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</si>
  <si>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</si>
  <si>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</si>
  <si>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</si>
  <si>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</si>
  <si>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</si>
  <si>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</si>
  <si>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</si>
  <si>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</si>
  <si>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</si>
  <si>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</si>
  <si>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</si>
  <si>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</si>
  <si>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</si>
  <si>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</si>
  <si>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</si>
  <si>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</si>
  <si>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</si>
  <si>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</si>
  <si>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</si>
  <si>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</si>
  <si>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</si>
  <si>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</si>
  <si>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</si>
  <si>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</si>
  <si>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</si>
  <si>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</si>
  <si>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</si>
  <si>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</si>
  <si>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</si>
  <si>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</si>
  <si>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</si>
  <si>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</si>
  <si>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</si>
  <si>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</si>
  <si>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</si>
  <si>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</si>
  <si>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</si>
  <si>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</si>
  <si>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</si>
  <si>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</si>
  <si>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</si>
  <si>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</si>
  <si>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</si>
  <si>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</si>
  <si>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</si>
  <si>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</si>
  <si>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</si>
  <si>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</si>
  <si>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</si>
  <si>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</si>
  <si>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</si>
  <si>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</si>
  <si>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</si>
  <si>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</si>
  <si>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</si>
  <si>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</si>
  <si>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</si>
  <si>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</si>
  <si>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</si>
  <si>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</si>
  <si>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</si>
  <si>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</si>
  <si>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</si>
  <si>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</si>
  <si>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</si>
  <si>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</si>
  <si>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</si>
  <si>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</si>
  <si>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</si>
  <si>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</si>
  <si>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</si>
  <si>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</si>
  <si>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</si>
  <si>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</si>
  <si>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</si>
  <si>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</si>
  <si>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</si>
  <si>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</si>
  <si>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</si>
  <si>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</si>
  <si>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</si>
  <si>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</si>
  <si>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</si>
  <si>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</si>
  <si>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</si>
  <si>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</si>
  <si>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</si>
  <si>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</si>
  <si>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</si>
  <si>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</si>
  <si>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</si>
  <si>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</si>
  <si>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</si>
  <si>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</si>
  <si>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</si>
  <si>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</si>
  <si>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</si>
  <si>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</si>
  <si>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</si>
  <si>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</si>
  <si>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</si>
  <si>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</si>
  <si>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</si>
  <si>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</si>
  <si>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</si>
  <si>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</si>
  <si>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</si>
  <si>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</si>
  <si>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</si>
  <si>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</si>
  <si>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</si>
  <si>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</si>
  <si>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</si>
  <si>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</si>
  <si>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</si>
  <si>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</si>
  <si>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</si>
  <si>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</si>
  <si>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</si>
  <si>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</si>
  <si>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</si>
  <si>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</si>
  <si>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</si>
  <si>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</si>
  <si>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</si>
  <si>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</si>
  <si>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</si>
  <si>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</si>
  <si>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</si>
  <si>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</si>
  <si>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</si>
  <si>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</si>
  <si>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</si>
  <si>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</si>
  <si>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</si>
  <si>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</si>
  <si>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</si>
  <si>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</si>
  <si>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</si>
  <si>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</si>
  <si>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</si>
  <si>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</si>
  <si>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</si>
  <si>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</si>
  <si>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</si>
  <si>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</si>
  <si>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</si>
  <si>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</si>
  <si>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</si>
  <si>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</si>
  <si>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</si>
  <si>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</si>
  <si>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</si>
  <si>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</si>
  <si>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</si>
  <si>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</si>
  <si>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</si>
  <si>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</si>
  <si>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</si>
  <si>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</si>
  <si>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</si>
  <si>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</si>
  <si>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</si>
  <si>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</si>
  <si>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</si>
  <si>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</si>
  <si>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</si>
  <si>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</si>
  <si>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</si>
  <si>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</si>
  <si>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</si>
  <si>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</si>
  <si>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</si>
  <si>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</si>
  <si>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</si>
  <si>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</si>
  <si>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</si>
  <si>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</si>
  <si>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</si>
  <si>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</si>
  <si>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</si>
  <si>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</si>
  <si>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</si>
  <si>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</si>
  <si>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</si>
  <si>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</si>
  <si>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</si>
  <si>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</si>
  <si>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</si>
  <si>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</si>
  <si>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</si>
  <si>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</si>
  <si>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</si>
  <si>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</si>
  <si>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</si>
  <si>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</si>
  <si>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</si>
  <si>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</si>
  <si>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</si>
  <si>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</si>
  <si>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</si>
  <si>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</si>
  <si>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</si>
  <si>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</si>
  <si>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</si>
  <si>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</si>
  <si>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</si>
  <si>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</si>
  <si>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</si>
  <si>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</si>
  <si>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</si>
  <si>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</si>
  <si>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</si>
  <si>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</si>
  <si>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</si>
  <si>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</si>
  <si>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</si>
  <si>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</si>
  <si>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</si>
  <si>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</si>
  <si>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</si>
  <si>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</si>
  <si>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</si>
  <si>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</si>
  <si>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</si>
  <si>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</si>
  <si>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</si>
  <si>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</si>
  <si>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</si>
  <si>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</si>
  <si>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</si>
  <si>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</si>
  <si>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</si>
  <si>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</si>
  <si>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</si>
  <si>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</si>
  <si>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</si>
  <si>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</si>
  <si>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</si>
  <si>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</si>
  <si>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</si>
  <si>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</si>
  <si>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</si>
  <si>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</si>
  <si>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</si>
  <si>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</si>
  <si>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</si>
  <si>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</si>
  <si>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</si>
  <si>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</si>
  <si>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</si>
  <si>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</si>
  <si>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</si>
  <si>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</si>
  <si>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</si>
  <si>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</si>
  <si>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</si>
  <si>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</si>
  <si>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</si>
  <si>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</si>
  <si>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</si>
  <si>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</si>
  <si>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</si>
  <si>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</si>
  <si>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</si>
  <si>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</si>
  <si>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</si>
  <si>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</si>
  <si>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</si>
  <si>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</si>
  <si>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</si>
  <si>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</si>
  <si>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</si>
  <si>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</si>
  <si>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</si>
  <si>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</si>
  <si>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</si>
  <si>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</si>
  <si>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</si>
  <si>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</si>
  <si>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</si>
  <si>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</si>
  <si>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</si>
  <si>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</si>
  <si>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</si>
  <si>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</si>
  <si>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</si>
  <si>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</si>
  <si>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</si>
  <si>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</si>
  <si>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</si>
  <si>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</si>
  <si>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</si>
  <si>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</si>
  <si>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</si>
  <si>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</si>
  <si>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</si>
  <si>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</si>
  <si>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</si>
  <si>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</si>
  <si>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</si>
  <si>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</si>
  <si>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</si>
  <si>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</si>
  <si>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</si>
  <si>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</si>
  <si>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</si>
  <si>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</si>
  <si>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</si>
  <si>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</si>
  <si>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</si>
  <si>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</si>
  <si>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</si>
  <si>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</si>
  <si>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</si>
  <si>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</si>
  <si>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</si>
  <si>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</si>
  <si>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</si>
  <si>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</si>
  <si>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</si>
  <si>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</si>
  <si>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</si>
  <si>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</si>
  <si>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</si>
  <si>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</si>
  <si>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</si>
  <si>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</si>
  <si>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</si>
  <si>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</si>
  <si>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</si>
  <si>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</si>
  <si>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</si>
  <si>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</si>
  <si>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</si>
  <si>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</si>
  <si>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</si>
  <si>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</si>
  <si>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</si>
  <si>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</si>
  <si>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</si>
  <si>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</si>
  <si>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</si>
  <si>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</si>
  <si>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</si>
  <si>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</si>
  <si>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</si>
  <si>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</si>
  <si>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</si>
  <si>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</si>
  <si>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</si>
  <si>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</si>
  <si>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</si>
  <si>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</si>
  <si>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</si>
  <si>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</si>
  <si>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</si>
  <si>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</si>
  <si>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</si>
  <si>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</si>
  <si>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</si>
  <si>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</si>
  <si>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</si>
  <si>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</si>
  <si>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</si>
  <si>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</si>
  <si>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</si>
  <si>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</si>
  <si>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</si>
  <si>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</si>
  <si>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</si>
  <si>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</si>
  <si>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</si>
  <si>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</si>
  <si>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</si>
  <si>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</si>
  <si>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</si>
  <si>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</si>
  <si>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</si>
  <si>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</si>
  <si>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</si>
  <si>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</si>
  <si>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</si>
  <si>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</si>
  <si>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</si>
  <si>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</si>
  <si>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</si>
  <si>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</si>
  <si>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</si>
  <si>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</si>
  <si>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</si>
  <si>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</si>
  <si>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</si>
  <si>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</si>
  <si>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</si>
  <si>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</si>
  <si>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</si>
  <si>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</si>
  <si>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</si>
  <si>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</si>
  <si>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</si>
  <si>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</si>
  <si>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</si>
  <si>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</si>
  <si>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</si>
  <si>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</si>
  <si>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</si>
  <si>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</si>
  <si>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</si>
  <si>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</si>
  <si>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</si>
  <si>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</si>
  <si>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</si>
  <si>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</si>
  <si>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</si>
  <si>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</si>
  <si>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</si>
  <si>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</si>
  <si>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</si>
  <si>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</si>
  <si>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</si>
  <si>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</si>
  <si>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</si>
  <si>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</si>
  <si>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</si>
  <si>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</si>
  <si>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</si>
  <si>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</si>
  <si>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</si>
  <si>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</si>
  <si>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</si>
  <si>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</si>
  <si>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</si>
  <si>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</si>
  <si>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</si>
  <si>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</si>
  <si>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</si>
  <si>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</si>
  <si>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</si>
  <si>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</si>
  <si>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</si>
  <si>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</si>
  <si>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</si>
  <si>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</si>
  <si>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</si>
  <si>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</si>
  <si>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</si>
  <si>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</si>
  <si>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</si>
  <si>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</si>
  <si>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</si>
  <si>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</si>
  <si>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</si>
  <si>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</si>
  <si>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</si>
  <si>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</si>
  <si>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</si>
  <si>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</si>
  <si>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</si>
  <si>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</si>
  <si>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</si>
  <si>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</si>
  <si>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</si>
  <si>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</si>
  <si>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</si>
  <si>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</si>
  <si>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</si>
  <si>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</si>
  <si>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</si>
  <si>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</si>
  <si>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</si>
  <si>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</si>
  <si>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</si>
  <si>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</si>
  <si>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</si>
  <si>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</si>
  <si>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</si>
  <si>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</si>
  <si>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</si>
  <si>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</si>
  <si>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</si>
  <si>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</si>
  <si>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</si>
  <si>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</si>
  <si>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</si>
  <si>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</si>
  <si>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</si>
  <si>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</si>
  <si>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</si>
  <si>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</si>
  <si>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</si>
  <si>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</si>
  <si>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</si>
  <si>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</si>
  <si>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</si>
  <si>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</si>
  <si>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</si>
  <si>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</si>
  <si>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</si>
  <si>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</si>
  <si>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</si>
  <si>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</si>
  <si>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</si>
  <si>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</si>
  <si>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</si>
  <si>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</si>
  <si>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</si>
  <si>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</si>
  <si>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</si>
  <si>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</si>
  <si>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</si>
  <si>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</si>
  <si>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</si>
  <si>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</si>
  <si>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</si>
  <si>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</si>
  <si>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</si>
  <si>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</si>
  <si>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</si>
  <si>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</si>
  <si>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</si>
  <si>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</si>
  <si>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</si>
  <si>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</si>
  <si>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</si>
  <si>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</si>
  <si>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</si>
  <si>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</si>
  <si>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</si>
  <si>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</si>
  <si>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</si>
  <si>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</si>
  <si>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</si>
  <si>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</si>
  <si>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</si>
  <si>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</si>
  <si>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</si>
  <si>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</si>
  <si>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</si>
  <si>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</si>
  <si>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</si>
  <si>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</si>
  <si>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</si>
  <si>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</si>
  <si>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</si>
  <si>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</si>
  <si>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</si>
  <si>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</si>
  <si>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</si>
  <si>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</si>
  <si>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</si>
  <si>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</si>
  <si>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</si>
  <si>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</si>
  <si>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</si>
  <si>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</si>
  <si>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</si>
  <si>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</si>
  <si>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</si>
  <si>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</si>
  <si>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</si>
  <si>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</si>
  <si>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</si>
  <si>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</si>
  <si>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</si>
  <si>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</si>
  <si>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</si>
  <si>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</si>
  <si>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</si>
  <si>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</si>
  <si>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</si>
  <si>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</si>
  <si>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</si>
  <si>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</si>
  <si>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</si>
  <si>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</si>
  <si>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</si>
  <si>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</si>
  <si>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</si>
  <si>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</si>
  <si>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</si>
  <si>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</si>
  <si>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</si>
  <si>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</si>
  <si>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</si>
  <si>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</si>
  <si>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</si>
  <si>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</si>
  <si>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</si>
  <si>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</si>
  <si>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</si>
  <si>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</si>
  <si>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</si>
  <si>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</si>
  <si>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</si>
  <si>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</si>
  <si>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</si>
  <si>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</si>
  <si>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</si>
  <si>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</si>
  <si>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</si>
  <si>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</si>
  <si>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</si>
  <si>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</si>
  <si>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</si>
  <si>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</si>
  <si>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</si>
  <si>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</si>
  <si>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</si>
  <si>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</si>
  <si>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</si>
  <si>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</si>
  <si>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</si>
  <si>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</si>
  <si>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</si>
  <si>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</si>
  <si>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</si>
  <si>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</si>
  <si>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</si>
  <si>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</si>
  <si>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</si>
  <si>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</si>
  <si>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</si>
  <si>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</si>
  <si>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</si>
  <si>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</si>
  <si>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</si>
  <si>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</si>
  <si>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</si>
  <si>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</si>
  <si>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</si>
  <si>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</si>
  <si>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</si>
  <si>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</si>
  <si>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</si>
  <si>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</si>
  <si>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</si>
  <si>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</si>
  <si>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</si>
  <si>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</si>
  <si>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</si>
  <si>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</si>
  <si>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</si>
  <si>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</si>
  <si>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</si>
  <si>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</si>
  <si>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</si>
  <si>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</si>
  <si>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</si>
  <si>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</si>
  <si>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</si>
  <si>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</si>
  <si>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</si>
  <si>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</si>
  <si>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</si>
  <si>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</si>
  <si>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</si>
  <si>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</si>
  <si>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</si>
  <si>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</si>
  <si>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</si>
  <si>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</si>
  <si>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</si>
  <si>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</si>
  <si>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</si>
  <si>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</si>
  <si>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</si>
  <si>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</si>
  <si>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</si>
  <si>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</si>
  <si>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</si>
  <si>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</si>
  <si>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</si>
  <si>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</si>
  <si>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</si>
  <si>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</si>
  <si>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</si>
  <si>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</si>
  <si>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</si>
  <si>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</si>
  <si>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</si>
  <si>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</si>
  <si>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</si>
  <si>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</si>
  <si>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</si>
  <si>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</si>
  <si>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</si>
  <si>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</si>
  <si>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</si>
  <si>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</si>
  <si>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</si>
  <si>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</si>
  <si>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</si>
  <si>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</si>
  <si>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</si>
  <si>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</si>
  <si>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</si>
  <si>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</si>
  <si>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</si>
  <si>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</si>
  <si>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</si>
  <si>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</si>
  <si>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</si>
  <si>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</si>
  <si>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</si>
  <si>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</si>
  <si>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</si>
  <si>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</si>
  <si>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</si>
  <si>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</si>
  <si>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</si>
  <si>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</si>
  <si>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</si>
  <si>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</si>
  <si>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</si>
  <si>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</si>
  <si>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</si>
  <si>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</si>
  <si>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</si>
  <si>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</si>
  <si>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</si>
  <si>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</si>
  <si>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</si>
  <si>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</si>
  <si>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</si>
  <si>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</si>
  <si>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</si>
  <si>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</si>
  <si>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</si>
  <si>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</si>
  <si>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</si>
  <si>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</si>
  <si>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</si>
  <si>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</si>
  <si>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</si>
  <si>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</si>
  <si>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</si>
  <si>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</si>
  <si>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</si>
  <si>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</si>
  <si>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</si>
  <si>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</si>
  <si>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</si>
  <si>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</si>
  <si>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</si>
  <si>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</si>
  <si>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</si>
  <si>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</si>
  <si>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</si>
  <si>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</si>
  <si>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</si>
  <si>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</si>
  <si>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</si>
  <si>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</si>
  <si>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</si>
  <si>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</si>
  <si>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</si>
  <si>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</si>
  <si>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</si>
  <si>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</si>
  <si>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</si>
  <si>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</si>
  <si>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</si>
  <si>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</si>
  <si>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</si>
  <si>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</si>
  <si>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</si>
  <si>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</si>
  <si>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</si>
  <si>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</si>
  <si>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</si>
  <si>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</si>
  <si>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</si>
  <si>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</si>
  <si>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</si>
  <si>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</si>
  <si>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</si>
  <si>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</si>
  <si>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</si>
  <si>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</si>
  <si>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</si>
  <si>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</si>
  <si>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</si>
  <si>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</si>
  <si>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</si>
  <si>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</si>
  <si>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</si>
  <si>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</si>
  <si>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</si>
  <si>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</si>
  <si>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</si>
  <si>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</si>
  <si>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</si>
  <si>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</si>
  <si>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</si>
  <si>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</si>
  <si>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</si>
  <si>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</si>
  <si>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</si>
  <si>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</si>
  <si>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</si>
  <si>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</si>
  <si>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</si>
  <si>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</si>
  <si>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</si>
  <si>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</si>
  <si>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</si>
  <si>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</si>
  <si>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</si>
  <si>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</si>
  <si>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</si>
  <si>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</si>
  <si>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</si>
  <si>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</si>
  <si>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</si>
  <si>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</si>
  <si>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</si>
  <si>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</si>
  <si>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</si>
  <si>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</si>
  <si>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</si>
  <si>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</si>
  <si>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</si>
  <si>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</si>
  <si>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</si>
  <si>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</si>
  <si>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</si>
  <si>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</si>
  <si>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</si>
  <si>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</si>
  <si>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</si>
  <si>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</si>
  <si>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</si>
  <si>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</si>
  <si>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</si>
  <si>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</si>
  <si>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</si>
  <si>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</si>
  <si>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</si>
  <si>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</si>
  <si>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</si>
  <si>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</si>
  <si>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</si>
  <si>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</si>
  <si>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</si>
  <si>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</si>
  <si>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</si>
  <si>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</si>
  <si>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</si>
  <si>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</si>
  <si>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</si>
  <si>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</si>
  <si>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</si>
  <si>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</si>
  <si>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</si>
  <si>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</si>
  <si>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</si>
  <si>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</si>
  <si>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</si>
  <si>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</si>
  <si>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</si>
  <si>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</si>
  <si>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</si>
  <si>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</si>
  <si>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</si>
  <si>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</si>
  <si>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</si>
  <si>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</si>
  <si>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</si>
  <si>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</si>
  <si>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</si>
  <si>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</si>
  <si>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</si>
  <si>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</si>
  <si>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</si>
  <si>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</si>
  <si>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</si>
  <si>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</si>
  <si>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</si>
  <si>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</si>
  <si>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</si>
  <si>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</si>
  <si>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</si>
  <si>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</si>
  <si>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</si>
  <si>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</si>
  <si>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</si>
  <si>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</si>
  <si>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</si>
  <si>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</si>
  <si>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</si>
  <si>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</si>
  <si>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</si>
  <si>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</si>
  <si>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</si>
  <si>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</si>
  <si>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</si>
  <si>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</si>
  <si>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</si>
  <si>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</si>
  <si>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</si>
  <si>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</si>
  <si>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</si>
  <si>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</si>
  <si>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</si>
  <si>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</si>
  <si>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</si>
  <si>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</si>
  <si>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</si>
  <si>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</si>
  <si>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</si>
  <si>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</si>
  <si>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</si>
  <si>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</si>
  <si>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</si>
  <si>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</si>
  <si>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</si>
  <si>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</si>
  <si>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</si>
  <si>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</si>
  <si>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</si>
  <si>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</si>
  <si>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</si>
  <si>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</si>
  <si>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</si>
  <si>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</si>
  <si>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</si>
  <si>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</si>
  <si>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</si>
  <si>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</si>
  <si>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</si>
  <si>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</si>
  <si>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</si>
  <si>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</si>
  <si>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</si>
  <si>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</si>
  <si>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</si>
  <si>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</si>
  <si>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</si>
  <si>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</si>
  <si>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</si>
  <si>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</si>
  <si>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</si>
  <si>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</si>
  <si>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</si>
  <si>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</si>
  <si>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</si>
  <si>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</si>
  <si>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</si>
  <si>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</si>
  <si>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</si>
  <si>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</si>
  <si>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</si>
  <si>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</si>
  <si>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</si>
  <si>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</si>
  <si>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</si>
  <si>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</si>
  <si>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</si>
  <si>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</si>
  <si>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</si>
  <si>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</si>
  <si>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</si>
  <si>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</si>
  <si>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</si>
  <si>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</si>
  <si>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</si>
  <si>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</si>
  <si>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</si>
  <si>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</si>
  <si>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</si>
  <si>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</si>
  <si>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</si>
  <si>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</si>
  <si>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</si>
  <si>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</si>
  <si>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</si>
  <si>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</si>
  <si>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</si>
  <si>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</si>
  <si>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</si>
  <si>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</si>
  <si>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</si>
  <si>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</si>
  <si>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</si>
  <si>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</si>
  <si>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</si>
  <si>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</si>
  <si>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</si>
  <si>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</si>
  <si>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</si>
  <si>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</si>
  <si>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</si>
  <si>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</si>
  <si>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</si>
  <si>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</si>
  <si>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</si>
  <si>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</si>
  <si>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</si>
  <si>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</si>
  <si>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</si>
  <si>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</si>
  <si>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</si>
  <si>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</si>
  <si>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</si>
  <si>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</si>
  <si>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</si>
  <si>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</si>
  <si>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</si>
  <si>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</si>
  <si>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</si>
  <si>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</si>
  <si>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</si>
  <si>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</si>
  <si>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</si>
  <si>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</si>
  <si>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</si>
  <si>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</si>
  <si>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</si>
  <si>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</si>
  <si>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</si>
  <si>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</si>
  <si>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</si>
  <si>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</si>
  <si>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</si>
  <si>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</si>
  <si>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</si>
  <si>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</si>
  <si>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</si>
  <si>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</si>
  <si>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</si>
  <si>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</si>
  <si>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</si>
  <si>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</si>
  <si>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</si>
  <si>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</si>
  <si>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</si>
  <si>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</si>
  <si>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</si>
  <si>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</si>
  <si>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</si>
  <si>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</si>
  <si>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</si>
  <si>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</si>
  <si>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</si>
  <si>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</si>
  <si>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</si>
  <si>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</si>
  <si>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</si>
  <si>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</si>
  <si>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</si>
  <si>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</si>
  <si>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</si>
  <si>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</si>
  <si>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</si>
  <si>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</si>
  <si>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</si>
  <si>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</si>
  <si>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</si>
  <si>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</si>
  <si>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</si>
  <si>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</si>
  <si>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</si>
  <si>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</si>
  <si>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</si>
  <si>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</si>
  <si>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</si>
  <si>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</si>
  <si>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</si>
  <si>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</si>
  <si>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</si>
  <si>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</si>
  <si>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</si>
  <si>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</si>
  <si>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</si>
  <si>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</si>
  <si>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</si>
  <si>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</si>
  <si>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</si>
  <si>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</si>
  <si>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</si>
  <si>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</si>
  <si>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</si>
  <si>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</si>
  <si>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</si>
  <si>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</si>
  <si>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</si>
  <si>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</si>
  <si>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</si>
  <si>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</si>
  <si>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</si>
  <si>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</si>
  <si>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</si>
  <si>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</si>
  <si>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</si>
  <si>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</si>
  <si>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</si>
  <si>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</si>
  <si>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</si>
  <si>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</si>
  <si>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</si>
  <si>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</si>
  <si>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</si>
  <si>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</si>
  <si>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</si>
  <si>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</si>
  <si>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</si>
  <si>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</si>
  <si>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</si>
  <si>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</si>
  <si>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</si>
  <si>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</si>
  <si>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</si>
  <si>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</si>
  <si>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</si>
  <si>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</si>
  <si>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</si>
  <si>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</si>
  <si>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</si>
  <si>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</si>
  <si>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</si>
  <si>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</si>
  <si>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</si>
  <si>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</si>
  <si>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</si>
  <si>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</si>
  <si>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</si>
  <si>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</si>
  <si>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</si>
  <si>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</si>
  <si>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</si>
  <si>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</si>
  <si>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</si>
  <si>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</si>
  <si>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</si>
  <si>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</si>
  <si>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</si>
  <si>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</si>
  <si>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</si>
  <si>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</si>
  <si>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</si>
  <si>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</si>
  <si>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</si>
  <si>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</si>
  <si>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</si>
  <si>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</si>
  <si>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</si>
  <si>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</si>
  <si>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</si>
  <si>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</si>
  <si>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</si>
  <si>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</si>
  <si>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</si>
  <si>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</si>
  <si>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</si>
  <si>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</si>
  <si>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</si>
  <si>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</si>
  <si>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</si>
  <si>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</si>
  <si>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</si>
  <si>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</si>
  <si>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</si>
  <si>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</si>
  <si>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</si>
  <si>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</si>
  <si>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</si>
  <si>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</si>
  <si>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</si>
  <si>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</si>
  <si>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</si>
  <si>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</si>
  <si>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</si>
  <si>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</si>
  <si>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</si>
  <si>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</si>
  <si>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</si>
  <si>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</si>
  <si>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</si>
  <si>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</si>
  <si>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</si>
  <si>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</si>
  <si>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</si>
  <si>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</si>
  <si>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</si>
  <si>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</si>
  <si>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</si>
  <si>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</si>
  <si>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</si>
  <si>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</si>
  <si>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</si>
  <si>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</si>
  <si>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</si>
  <si>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</si>
  <si>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</si>
  <si>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</si>
  <si>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</si>
  <si>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</si>
  <si>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</si>
  <si>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</si>
  <si>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</si>
  <si>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</si>
  <si>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</si>
  <si>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</si>
  <si>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</si>
  <si>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</si>
  <si>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</si>
  <si>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</si>
  <si>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</si>
  <si>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</si>
  <si>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</si>
  <si>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</si>
  <si>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</si>
  <si>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</si>
  <si>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</si>
  <si>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</si>
  <si>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</si>
  <si>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</si>
  <si>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</si>
  <si>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</si>
  <si>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</si>
  <si>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</si>
  <si>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</si>
  <si>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</si>
  <si>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</si>
  <si>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</si>
  <si>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</si>
  <si>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</si>
  <si>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</si>
  <si>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</si>
  <si>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</si>
  <si>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</si>
  <si>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</si>
  <si>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</si>
  <si>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</si>
  <si>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</si>
  <si>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</si>
  <si>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</si>
  <si>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</si>
  <si>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</si>
  <si>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</si>
  <si>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</si>
  <si>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</si>
  <si>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</si>
  <si>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</si>
  <si>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</si>
  <si>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</si>
  <si>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</si>
  <si>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</si>
  <si>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</si>
  <si>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</si>
  <si>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</si>
  <si>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</si>
  <si>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</si>
  <si>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</si>
  <si>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</si>
  <si>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</si>
  <si>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</si>
  <si>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</si>
  <si>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</si>
  <si>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</si>
  <si>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</si>
  <si>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</si>
  <si>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</si>
  <si>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</si>
  <si>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</si>
  <si>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</si>
  <si>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</si>
  <si>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</si>
  <si>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</si>
  <si>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</si>
  <si>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</si>
  <si>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</si>
  <si>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</si>
  <si>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</si>
  <si>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</si>
  <si>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</si>
  <si>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</si>
  <si>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</si>
  <si>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</si>
  <si>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</si>
  <si>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</si>
  <si>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</si>
  <si>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</si>
  <si>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</si>
  <si>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</si>
  <si>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</si>
  <si>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</si>
  <si>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</si>
  <si>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</si>
  <si>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</si>
  <si>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</si>
  <si>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</si>
  <si>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</si>
  <si>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</si>
  <si>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</si>
  <si>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</si>
  <si>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</si>
  <si>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</si>
  <si>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</si>
  <si>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</si>
  <si>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</si>
  <si>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</si>
  <si>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</si>
  <si>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</si>
  <si>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</si>
  <si>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</si>
  <si>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</si>
  <si>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</si>
  <si>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</si>
  <si>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</si>
  <si>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</si>
  <si>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</si>
  <si>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</si>
  <si>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</si>
  <si>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</si>
  <si>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</si>
  <si>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</si>
  <si>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</si>
  <si>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</si>
  <si>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</si>
  <si>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</si>
  <si>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</si>
  <si>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</si>
  <si>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</si>
  <si>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</si>
  <si>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</si>
  <si>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</si>
  <si>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</si>
  <si>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</si>
  <si>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</si>
  <si>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</si>
  <si>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</si>
  <si>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</si>
  <si>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</si>
  <si>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</si>
  <si>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</si>
  <si>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</si>
  <si>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</si>
  <si>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</si>
  <si>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</si>
  <si>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</si>
  <si>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</si>
  <si>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</si>
  <si>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</si>
  <si>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</si>
  <si>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</si>
  <si>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</si>
  <si>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</si>
  <si>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</si>
  <si>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</si>
  <si>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</si>
  <si>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</si>
  <si>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</si>
  <si>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</si>
  <si>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</si>
  <si>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</si>
  <si>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</si>
  <si>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</si>
  <si>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</si>
  <si>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</si>
  <si>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</si>
  <si>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</si>
  <si>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</si>
  <si>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</si>
  <si>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</si>
  <si>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</si>
  <si>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</si>
  <si>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</si>
  <si>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</si>
  <si>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</si>
  <si>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</si>
  <si>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</si>
  <si>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</si>
  <si>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</si>
  <si>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</si>
  <si>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</si>
  <si>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</si>
  <si>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</si>
  <si>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</si>
  <si>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</si>
  <si>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</si>
  <si>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</si>
  <si>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</si>
  <si>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</si>
  <si>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</si>
  <si>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</si>
  <si>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</si>
  <si>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</si>
  <si>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</si>
  <si>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</si>
  <si>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</si>
  <si>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</si>
  <si>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</si>
  <si>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</si>
  <si>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</si>
  <si>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</si>
  <si>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</si>
  <si>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</si>
  <si>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</si>
  <si>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</si>
  <si>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</si>
  <si>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</si>
  <si>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</si>
  <si>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</si>
  <si>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</si>
  <si>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</si>
  <si>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</si>
  <si>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</si>
  <si>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</si>
  <si>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</si>
  <si>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</si>
  <si>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</si>
  <si>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</si>
  <si>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</si>
  <si>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</si>
  <si>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</si>
  <si>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</si>
  <si>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</si>
  <si>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</si>
  <si>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</si>
  <si>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</si>
  <si>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</si>
  <si>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</si>
  <si>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</si>
  <si>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</si>
  <si>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</si>
  <si>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</si>
  <si>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</si>
  <si>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</si>
  <si>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</si>
  <si>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</si>
  <si>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</si>
  <si>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</si>
  <si>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</si>
  <si>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</si>
  <si>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</si>
  <si>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</si>
  <si>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</si>
  <si>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</si>
  <si>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</si>
  <si>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</si>
  <si>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</si>
  <si>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</si>
  <si>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</si>
  <si>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</si>
  <si>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</si>
  <si>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</si>
  <si>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</si>
  <si>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</si>
  <si>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</si>
  <si>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</si>
  <si>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</si>
  <si>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</si>
  <si>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</si>
  <si>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</si>
  <si>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</si>
  <si>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</si>
  <si>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</si>
  <si>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</si>
  <si>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</si>
  <si>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</si>
  <si>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</si>
  <si>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</si>
  <si>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</si>
  <si>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</si>
  <si>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</si>
  <si>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</si>
  <si>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</si>
  <si>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</si>
  <si>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</si>
  <si>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</si>
  <si>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</si>
  <si>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</si>
  <si>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</si>
  <si>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</si>
  <si>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</si>
  <si>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</si>
  <si>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</si>
  <si>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</si>
  <si>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</si>
  <si>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</si>
  <si>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</si>
  <si>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</si>
  <si>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</si>
  <si>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</si>
  <si>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</si>
  <si>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</si>
  <si>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</si>
  <si>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</si>
  <si>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</si>
  <si>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</si>
  <si>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</si>
  <si>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</si>
  <si>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</si>
  <si>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</si>
  <si>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</si>
  <si>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</si>
  <si>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</si>
  <si>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</si>
  <si>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</si>
  <si>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</si>
  <si>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</si>
  <si>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</si>
  <si>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</si>
  <si>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</si>
  <si>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</si>
  <si>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</si>
  <si>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</si>
  <si>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</si>
  <si>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</si>
  <si>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</si>
  <si>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</si>
  <si>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</si>
  <si>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</si>
  <si>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</si>
  <si>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</si>
  <si>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</si>
  <si>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</si>
  <si>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</si>
  <si>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</si>
  <si>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</si>
  <si>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</si>
  <si>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</si>
  <si>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</si>
  <si>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</si>
  <si>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</si>
  <si>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</si>
  <si>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</si>
  <si>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</si>
  <si>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</si>
  <si>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</si>
  <si>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</si>
  <si>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</si>
  <si>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</si>
  <si>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</si>
  <si>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</si>
  <si>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</si>
  <si>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</si>
  <si>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</si>
  <si>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</si>
  <si>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</si>
  <si>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</si>
  <si>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</si>
  <si>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</si>
  <si>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</si>
  <si>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</si>
  <si>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</si>
  <si>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</si>
  <si>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</si>
  <si>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</si>
  <si>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</si>
  <si>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</si>
  <si>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</si>
  <si>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</si>
  <si>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</si>
  <si>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</si>
  <si>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</si>
  <si>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</si>
  <si>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</si>
  <si>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</si>
  <si>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</si>
  <si>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</si>
  <si>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</si>
  <si>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</si>
  <si>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</si>
  <si>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</si>
  <si>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</si>
  <si>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</si>
  <si>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</si>
  <si>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</si>
  <si>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</si>
  <si>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</si>
  <si>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</si>
  <si>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</si>
  <si>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</si>
  <si>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</si>
  <si>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</si>
  <si>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</si>
  <si>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</si>
  <si>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</si>
  <si>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</si>
  <si>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</si>
  <si>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</si>
  <si>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</si>
  <si>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</si>
  <si>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</si>
  <si>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</si>
  <si>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</si>
  <si>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</si>
  <si>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</si>
  <si>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</si>
  <si>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</si>
  <si>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</si>
  <si>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</si>
  <si>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</si>
  <si>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</si>
  <si>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</si>
  <si>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</si>
  <si>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</si>
  <si>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</si>
  <si>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</si>
  <si>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</si>
  <si>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</si>
  <si>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</si>
  <si>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</si>
  <si>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</si>
  <si>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</si>
  <si>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</si>
  <si>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</si>
  <si>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</si>
  <si>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</si>
  <si>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</si>
  <si>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</si>
  <si>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</si>
  <si>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</si>
  <si>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</si>
  <si>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</si>
  <si>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</si>
  <si>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</si>
  <si>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</si>
  <si>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</si>
  <si>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</si>
  <si>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</si>
  <si>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</si>
  <si>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</si>
  <si>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</si>
  <si>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</si>
  <si>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</si>
  <si>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</si>
  <si>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</si>
  <si>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</si>
  <si>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</si>
  <si>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</si>
  <si>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</si>
  <si>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</si>
  <si>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</si>
  <si>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</si>
  <si>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</si>
  <si>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</si>
  <si>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</si>
  <si>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</si>
  <si>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</si>
  <si>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</si>
  <si>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</si>
  <si>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</si>
  <si>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</si>
  <si>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</si>
  <si>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</si>
  <si>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</si>
  <si>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</si>
  <si>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</si>
  <si>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</si>
  <si>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</si>
  <si>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</si>
  <si>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</si>
  <si>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</si>
  <si>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</si>
  <si>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</si>
  <si>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</si>
  <si>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</si>
  <si>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</si>
  <si>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</si>
  <si>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</si>
  <si>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</si>
  <si>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</si>
  <si>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</si>
  <si>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</si>
  <si>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</si>
  <si>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</si>
  <si>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</si>
  <si>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</si>
  <si>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</si>
  <si>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</si>
  <si>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</si>
  <si>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</si>
  <si>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</si>
  <si>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</si>
  <si>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</si>
  <si>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</si>
  <si>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</si>
  <si>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</si>
  <si>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</si>
  <si>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</si>
  <si>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</si>
  <si>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</si>
  <si>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</si>
  <si>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</si>
  <si>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</si>
  <si>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</si>
  <si>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</si>
  <si>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</si>
  <si>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</si>
  <si>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</si>
  <si>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</si>
  <si>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</si>
  <si>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</si>
  <si>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</si>
  <si>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</si>
  <si>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</si>
  <si>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</si>
  <si>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</si>
  <si>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</si>
  <si>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</si>
  <si>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</si>
  <si>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</si>
  <si>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</si>
  <si>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</si>
  <si>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</si>
  <si>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</si>
  <si>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</si>
  <si>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</si>
  <si>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</si>
  <si>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</si>
  <si>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</si>
  <si>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</si>
  <si>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</si>
  <si>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</si>
  <si>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</si>
  <si>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</si>
  <si>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</si>
  <si>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</si>
  <si>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</si>
  <si>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</si>
  <si>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</si>
  <si>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</si>
  <si>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</si>
  <si>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</si>
  <si>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</si>
  <si>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</si>
  <si>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</si>
  <si>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</si>
  <si>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</si>
  <si>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</si>
  <si>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</si>
  <si>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</si>
  <si>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</si>
  <si>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</si>
  <si>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</si>
  <si>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</si>
  <si>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</si>
  <si>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</si>
  <si>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</si>
  <si>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</si>
  <si>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</si>
  <si>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</si>
  <si>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</si>
  <si>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</si>
  <si>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</si>
  <si>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</si>
  <si>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</si>
  <si>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</si>
  <si>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</si>
  <si>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</si>
  <si>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</si>
  <si>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</si>
  <si>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</si>
  <si>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</si>
  <si>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</si>
  <si>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</si>
  <si>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</si>
  <si>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</si>
  <si>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</si>
  <si>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</si>
  <si>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</si>
  <si>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</si>
  <si>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</si>
  <si>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</si>
  <si>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</si>
  <si>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</si>
  <si>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</si>
  <si>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</si>
  <si>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</si>
  <si>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</si>
  <si>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</si>
  <si>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</si>
  <si>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</si>
  <si>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</si>
  <si>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</si>
  <si>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</si>
  <si>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</si>
  <si>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</si>
  <si>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</si>
  <si>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</si>
  <si>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</si>
  <si>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</si>
  <si>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</si>
  <si>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</si>
  <si>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</si>
  <si>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</si>
  <si>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</si>
  <si>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</si>
  <si>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</si>
  <si>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</si>
  <si>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</si>
  <si>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</si>
  <si>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</si>
  <si>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</si>
  <si>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</si>
  <si>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</si>
  <si>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</si>
  <si>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</si>
  <si>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</si>
  <si>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</si>
  <si>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</si>
  <si>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</si>
  <si>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</si>
  <si>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</si>
  <si>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</si>
  <si>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</si>
  <si>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</si>
  <si>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</si>
  <si>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</si>
  <si>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</si>
  <si>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</si>
  <si>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</si>
  <si>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</si>
  <si>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</si>
  <si>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</si>
  <si>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</si>
  <si>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</si>
  <si>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</si>
  <si>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</si>
  <si>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</si>
  <si>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</si>
  <si>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</si>
  <si>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</si>
  <si>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</si>
  <si>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</si>
  <si>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</si>
  <si>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</si>
  <si>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</si>
  <si>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</si>
  <si>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</si>
  <si>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</si>
  <si>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</si>
  <si>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</si>
  <si>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</si>
  <si>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</si>
  <si>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</si>
  <si>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</si>
  <si>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</si>
  <si>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</si>
  <si>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</si>
  <si>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</si>
  <si>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</si>
  <si>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</si>
  <si>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</si>
  <si>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</si>
  <si>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</si>
  <si>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</si>
  <si>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</si>
  <si>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</si>
  <si>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</si>
  <si>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</si>
  <si>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</si>
  <si>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</si>
  <si>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</si>
  <si>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</si>
  <si>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</si>
  <si>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</si>
  <si>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</si>
  <si>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</si>
  <si>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</si>
  <si>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</si>
  <si>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</si>
  <si>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</si>
  <si>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</si>
  <si>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</si>
  <si>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</si>
  <si>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</si>
  <si>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</si>
  <si>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</si>
  <si>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</si>
  <si>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</si>
  <si>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</si>
  <si>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</si>
  <si>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</si>
  <si>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</si>
  <si>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</si>
  <si>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</si>
  <si>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</si>
  <si>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</si>
  <si>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</si>
  <si>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</si>
  <si>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</si>
  <si>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</si>
  <si>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</si>
  <si>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</si>
  <si>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</si>
  <si>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</si>
  <si>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</si>
  <si>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</si>
  <si>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</si>
  <si>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</si>
  <si>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</si>
  <si>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</si>
  <si>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</si>
  <si>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</si>
  <si>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</si>
  <si>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</si>
  <si>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</si>
  <si>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</si>
  <si>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</si>
  <si>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</si>
  <si>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</si>
  <si>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</si>
  <si>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</si>
  <si>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</si>
  <si>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</si>
  <si>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</si>
  <si>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</si>
  <si>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</si>
  <si>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</si>
  <si>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</si>
  <si>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</si>
  <si>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</si>
  <si>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</si>
  <si>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</si>
  <si>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</si>
  <si>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</si>
  <si>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</si>
  <si>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</si>
  <si>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</si>
  <si>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</si>
  <si>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</si>
  <si>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</si>
  <si>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</si>
  <si>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</si>
  <si>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</si>
  <si>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</si>
  <si>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</si>
  <si>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</si>
  <si>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</si>
  <si>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</si>
  <si>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</si>
  <si>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</si>
  <si>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</si>
  <si>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</si>
  <si>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</si>
  <si>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</si>
  <si>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</si>
  <si>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</si>
  <si>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</si>
  <si>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</si>
  <si>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</si>
  <si>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</si>
  <si>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</si>
  <si>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</si>
  <si>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</si>
  <si>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</si>
  <si>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</si>
  <si>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</si>
  <si>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</si>
  <si>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</si>
  <si>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</si>
  <si>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</si>
  <si>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</si>
  <si>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</si>
  <si>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</si>
  <si>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</si>
  <si>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</si>
  <si>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</si>
  <si>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</si>
  <si>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</si>
  <si>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</si>
  <si>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</si>
  <si>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</si>
  <si>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</si>
  <si>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</si>
  <si>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</si>
  <si>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</si>
  <si>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</si>
  <si>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</si>
  <si>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</si>
  <si>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</si>
  <si>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</si>
  <si>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</si>
  <si>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</si>
  <si>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</si>
  <si>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</si>
  <si>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</si>
  <si>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</si>
  <si>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</si>
  <si>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</si>
  <si>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</si>
  <si>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</si>
  <si>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</si>
  <si>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</si>
  <si>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</si>
  <si>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</si>
  <si>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</si>
  <si>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</si>
  <si>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</si>
  <si>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</si>
  <si>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</si>
  <si>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</si>
  <si>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</si>
  <si>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</si>
  <si>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</si>
  <si>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</si>
  <si>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</si>
  <si>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</si>
  <si>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</si>
  <si>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</si>
  <si>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</si>
  <si>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</si>
  <si>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</si>
  <si>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</si>
  <si>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</si>
  <si>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</si>
  <si>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</si>
  <si>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</si>
  <si>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</si>
  <si>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</si>
  <si>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</si>
  <si>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</si>
  <si>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</si>
  <si>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</si>
  <si>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</si>
  <si>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</si>
  <si>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</si>
  <si>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</si>
  <si>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</si>
  <si>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</si>
  <si>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</si>
  <si>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</si>
  <si>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</si>
  <si>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</si>
  <si>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</si>
  <si>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</si>
  <si>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</si>
  <si>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</si>
  <si>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</si>
  <si>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</si>
  <si>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</si>
  <si>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</si>
  <si>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</si>
  <si>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</si>
  <si>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</si>
  <si>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</si>
  <si>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</si>
  <si>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</si>
  <si>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</si>
  <si>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</si>
  <si>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</si>
  <si>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</si>
  <si>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</si>
  <si>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</si>
  <si>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</si>
  <si>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</si>
  <si>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</si>
  <si>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</si>
  <si>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</si>
  <si>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</si>
  <si>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</si>
  <si>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</si>
  <si>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</si>
  <si>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</si>
  <si>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</si>
  <si>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</si>
  <si>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</si>
  <si>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</si>
  <si>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</si>
  <si>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</si>
  <si>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</si>
  <si>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</si>
  <si>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</si>
  <si>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</si>
  <si>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</si>
  <si>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</si>
  <si>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</si>
  <si>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</si>
  <si>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</si>
  <si>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</si>
  <si>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</si>
  <si>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</si>
  <si>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</si>
  <si>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</si>
  <si>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</si>
  <si>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</si>
  <si>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</si>
  <si>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</si>
  <si>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</si>
  <si>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</si>
  <si>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</si>
  <si>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</si>
  <si>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</si>
  <si>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</si>
  <si>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</si>
  <si>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</si>
  <si>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</si>
  <si>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</si>
  <si>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</si>
  <si>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</si>
  <si>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</si>
  <si>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</si>
  <si>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</si>
  <si>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</si>
  <si>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</si>
  <si>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</si>
  <si>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</si>
  <si>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</si>
  <si>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</si>
  <si>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</si>
  <si>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</si>
  <si>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</si>
  <si>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</si>
  <si>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</si>
  <si>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</si>
  <si>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</si>
  <si>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</si>
  <si>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</si>
  <si>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</si>
  <si>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</si>
  <si>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</si>
  <si>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</si>
  <si>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</si>
  <si>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</si>
  <si>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</si>
  <si>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</si>
  <si>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</si>
  <si>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</si>
  <si>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</si>
  <si>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</si>
  <si>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</si>
  <si>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</si>
  <si>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</si>
  <si>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</si>
  <si>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</si>
  <si>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</si>
  <si>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</si>
  <si>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</si>
  <si>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</si>
  <si>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</si>
  <si>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</si>
  <si>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</si>
  <si>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</si>
  <si>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</si>
  <si>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</si>
  <si>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</si>
  <si>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</si>
  <si>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</si>
  <si>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</si>
  <si>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</si>
  <si>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</si>
  <si>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</si>
  <si>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</si>
  <si>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</si>
  <si>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</si>
  <si>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</si>
  <si>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</si>
  <si>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</si>
  <si>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</si>
  <si>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</si>
  <si>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</si>
  <si>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</si>
  <si>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</si>
  <si>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</si>
  <si>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</si>
  <si>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</si>
  <si>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</si>
  <si>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</si>
  <si>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</si>
  <si>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</si>
  <si>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</si>
  <si>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</si>
  <si>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</si>
  <si>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</si>
  <si>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</si>
  <si>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</si>
  <si>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</si>
  <si>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</si>
  <si>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</si>
  <si>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</si>
  <si>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</si>
  <si>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</si>
  <si>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</si>
  <si>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</si>
  <si>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</si>
  <si>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</si>
  <si>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</si>
  <si>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</si>
  <si>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</si>
  <si>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</si>
  <si>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</si>
  <si>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</si>
  <si>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</si>
  <si>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</si>
  <si>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</si>
  <si>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</si>
  <si>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</si>
  <si>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</si>
  <si>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</si>
  <si>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</si>
  <si>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</si>
  <si>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</si>
  <si>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</si>
  <si>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</si>
  <si>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</si>
  <si>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</si>
  <si>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</si>
  <si>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</si>
  <si>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</si>
  <si>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</si>
  <si>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</si>
  <si>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</si>
  <si>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</si>
  <si>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</si>
  <si>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</si>
  <si>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</si>
  <si>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</si>
  <si>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</si>
  <si>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</si>
  <si>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</si>
  <si>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</si>
  <si>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</si>
  <si>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</si>
  <si>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</si>
  <si>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</si>
  <si>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</si>
  <si>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</si>
  <si>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</si>
  <si>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</si>
  <si>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</si>
  <si>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</si>
  <si>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</si>
  <si>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</si>
  <si>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</si>
  <si>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</si>
  <si>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</si>
  <si>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</si>
  <si>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</si>
  <si>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</si>
  <si>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</si>
  <si>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</si>
  <si>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</si>
  <si>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</si>
  <si>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</si>
  <si>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</si>
  <si>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</si>
  <si>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</si>
  <si>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</si>
  <si>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</si>
  <si>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</si>
  <si>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</si>
  <si>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</si>
  <si>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</si>
  <si>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</si>
  <si>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</si>
  <si>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</si>
  <si>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</si>
  <si>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</si>
  <si>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</si>
  <si>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</si>
  <si>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</si>
  <si>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</si>
  <si>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</si>
  <si>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</si>
  <si>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</si>
  <si>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</si>
  <si>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</si>
  <si>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</si>
  <si>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</si>
  <si>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</si>
  <si>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</si>
  <si>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</si>
  <si>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</si>
  <si>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</si>
  <si>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</si>
  <si>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</si>
  <si>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</si>
  <si>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</si>
  <si>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</si>
  <si>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</si>
  <si>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</si>
  <si>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</si>
  <si>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</si>
  <si>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</si>
  <si>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</si>
  <si>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</si>
  <si>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</si>
  <si>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</si>
  <si>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</si>
  <si>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</si>
  <si>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</si>
  <si>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</si>
  <si>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</si>
  <si>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</si>
  <si>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</si>
  <si>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</si>
  <si>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</si>
  <si>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</si>
  <si>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</si>
  <si>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</si>
  <si>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</si>
  <si>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</si>
  <si>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</si>
  <si>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</si>
  <si>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</si>
  <si>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</si>
  <si>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</si>
  <si>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</si>
  <si>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</si>
  <si>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</si>
  <si>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</si>
  <si>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</si>
  <si>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</si>
  <si>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</si>
  <si>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</si>
  <si>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</si>
  <si>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</si>
  <si>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</si>
  <si>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</si>
  <si>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</si>
  <si>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</si>
  <si>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</si>
  <si>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</si>
  <si>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</si>
  <si>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</si>
  <si>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</si>
  <si>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</si>
  <si>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</si>
  <si>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</si>
  <si>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</si>
  <si>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</si>
  <si>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</si>
  <si>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</si>
  <si>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</si>
  <si>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</si>
  <si>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</si>
  <si>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</si>
  <si>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</si>
  <si>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</si>
  <si>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</si>
  <si>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</si>
  <si>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</si>
  <si>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</si>
  <si>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</si>
  <si>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</si>
  <si>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</si>
  <si>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</si>
  <si>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</si>
  <si>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</si>
  <si>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</si>
  <si>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</si>
  <si>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</si>
  <si>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</si>
  <si>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</si>
  <si>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</si>
  <si>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</si>
  <si>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</si>
  <si>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</si>
  <si>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</si>
  <si>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</si>
  <si>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</si>
  <si>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</si>
  <si>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</si>
  <si>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</si>
  <si>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</si>
  <si>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</si>
  <si>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</si>
  <si>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</si>
  <si>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</si>
  <si>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</si>
  <si>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</si>
  <si>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</si>
  <si>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</si>
  <si>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</si>
  <si>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</si>
  <si>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</si>
  <si>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</si>
  <si>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</si>
  <si>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</si>
  <si>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</si>
  <si>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</si>
  <si>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</si>
  <si>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</si>
  <si>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</si>
  <si>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</si>
  <si>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</si>
  <si>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</si>
  <si>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</si>
  <si>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</si>
  <si>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</si>
  <si>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</si>
  <si>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</si>
  <si>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</si>
  <si>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</si>
  <si>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</si>
  <si>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</si>
  <si>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</si>
  <si>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</si>
  <si>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</si>
  <si>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</si>
  <si>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</si>
  <si>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</si>
  <si>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</si>
  <si>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</si>
  <si>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</si>
  <si>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</si>
  <si>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</si>
  <si>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</si>
  <si>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</si>
  <si>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</si>
  <si>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</si>
  <si>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</si>
  <si>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</si>
  <si>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</si>
  <si>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</si>
  <si>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</si>
  <si>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</si>
  <si>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</si>
  <si>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</si>
  <si>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</si>
  <si>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</si>
  <si>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</si>
  <si>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</si>
  <si>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</si>
  <si>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</si>
  <si>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</si>
  <si>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</si>
  <si>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</si>
  <si>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</si>
  <si>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</si>
  <si>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</si>
  <si>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</si>
  <si>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</si>
  <si>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</si>
  <si>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</si>
  <si>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</si>
  <si>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</si>
  <si>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</si>
  <si>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</si>
  <si>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</si>
  <si>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</si>
  <si>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</si>
  <si>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</si>
  <si>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</si>
  <si>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</si>
  <si>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</si>
  <si>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</si>
  <si>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</si>
  <si>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</si>
  <si>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</si>
  <si>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</si>
  <si>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</si>
  <si>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</si>
  <si>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</si>
  <si>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</si>
  <si>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</si>
  <si>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</si>
  <si>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</si>
  <si>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</si>
  <si>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</si>
  <si>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</si>
  <si>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</si>
  <si>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</si>
  <si>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</si>
  <si>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</si>
  <si>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</si>
  <si>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</si>
  <si>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</si>
  <si>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</si>
  <si>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</si>
  <si>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</si>
  <si>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</si>
  <si>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</si>
  <si>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</si>
  <si>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</si>
  <si>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</si>
  <si>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</si>
  <si>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</si>
  <si>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</si>
  <si>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</si>
  <si>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</si>
  <si>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</si>
  <si>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</si>
  <si>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</si>
  <si>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</si>
  <si>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</si>
  <si>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</si>
  <si>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</si>
  <si>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</si>
  <si>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</si>
  <si>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</si>
  <si>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</si>
  <si>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</si>
  <si>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</si>
  <si>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</si>
  <si>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</si>
  <si>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</si>
  <si>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</si>
  <si>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</si>
  <si>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</si>
  <si>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</si>
  <si>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</si>
  <si>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</si>
  <si>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</si>
  <si>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</si>
  <si>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</si>
  <si>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</si>
  <si>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</si>
  <si>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</si>
  <si>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</si>
  <si>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</si>
  <si>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</si>
  <si>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</si>
  <si>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</si>
  <si>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</si>
  <si>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</si>
  <si>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</si>
  <si>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</si>
  <si>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</si>
  <si>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</si>
  <si>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</si>
  <si>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</si>
  <si>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</si>
  <si>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</si>
  <si>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</si>
  <si>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</si>
  <si>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</si>
  <si>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</si>
  <si>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</si>
  <si>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</si>
  <si>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</si>
  <si>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</si>
  <si>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</si>
  <si>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</si>
  <si>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</si>
  <si>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</si>
  <si>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</si>
  <si>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</si>
  <si>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</si>
  <si>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</si>
  <si>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</si>
  <si>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</si>
  <si>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</si>
  <si>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</si>
  <si>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</si>
  <si>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</si>
  <si>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</si>
  <si>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</si>
  <si>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</si>
  <si>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</si>
  <si>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</si>
  <si>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</si>
  <si>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</si>
  <si>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</si>
  <si>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</si>
  <si>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</si>
  <si>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</si>
  <si>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</si>
  <si>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</si>
  <si>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</si>
  <si>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</si>
  <si>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</si>
  <si>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</si>
  <si>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</si>
  <si>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</si>
  <si>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</si>
  <si>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</si>
  <si>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</si>
  <si>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</si>
  <si>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</si>
  <si>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</si>
  <si>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</si>
  <si>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</si>
  <si>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</si>
  <si>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</si>
  <si>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</si>
  <si>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</si>
  <si>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</si>
  <si>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</si>
  <si>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</si>
  <si>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</si>
  <si>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</si>
  <si>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</si>
  <si>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</si>
  <si>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</si>
  <si>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</si>
  <si>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</si>
  <si>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</si>
  <si>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</si>
  <si>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</si>
  <si>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</si>
  <si>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</si>
  <si>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</si>
  <si>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</si>
  <si>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</si>
  <si>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</si>
  <si>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</si>
  <si>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</si>
  <si>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</si>
  <si>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</si>
  <si>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</si>
  <si>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</si>
  <si>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</si>
  <si>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</si>
  <si>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</si>
  <si>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</si>
  <si>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</si>
  <si>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</si>
  <si>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</si>
  <si>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</si>
  <si>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</si>
  <si>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</si>
  <si>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</si>
  <si>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</si>
  <si>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</si>
  <si>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</si>
  <si>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</si>
  <si>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</si>
  <si>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</si>
  <si>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</si>
  <si>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</si>
  <si>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</si>
  <si>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</si>
  <si>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</si>
  <si>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</si>
  <si>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</si>
  <si>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</si>
  <si>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</si>
  <si>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</si>
  <si>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</si>
  <si>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</si>
  <si>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</si>
  <si>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</si>
  <si>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</si>
  <si>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</si>
  <si>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</si>
  <si>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</si>
  <si>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</si>
  <si>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</si>
  <si>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</si>
  <si>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</si>
  <si>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</si>
  <si>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</si>
  <si>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</si>
  <si>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</si>
  <si>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</si>
  <si>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</si>
  <si>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</si>
  <si>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</si>
  <si>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</si>
  <si>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</si>
  <si>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</si>
  <si>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</si>
  <si>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</si>
  <si>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</si>
  <si>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</si>
  <si>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</si>
  <si>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</si>
  <si>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</si>
  <si>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</si>
  <si>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</si>
  <si>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</si>
  <si>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</si>
  <si>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</si>
  <si>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</si>
  <si>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</si>
  <si>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</si>
  <si>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</si>
  <si>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</si>
  <si>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</si>
  <si>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</si>
  <si>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</si>
  <si>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</si>
  <si>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</si>
  <si>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</si>
  <si>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</si>
  <si>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</si>
  <si>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</si>
  <si>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</si>
  <si>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</si>
  <si>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</si>
  <si>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</si>
  <si>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</si>
  <si>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</si>
  <si>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</si>
  <si>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</si>
  <si>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</si>
  <si>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</si>
  <si>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</si>
  <si>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</si>
  <si>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</si>
  <si>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</si>
  <si>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</si>
  <si>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</si>
  <si>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</si>
  <si>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</si>
  <si>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</si>
  <si>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</si>
  <si>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</si>
  <si>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</si>
  <si>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</si>
  <si>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</si>
  <si>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</si>
  <si>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</si>
  <si>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</si>
  <si>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</si>
  <si>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</si>
  <si>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</si>
  <si>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</si>
  <si>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</si>
  <si>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</si>
  <si>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</si>
  <si>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</si>
  <si>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</si>
  <si>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</si>
  <si>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</si>
  <si>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</si>
  <si>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</si>
  <si>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</si>
  <si>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</si>
  <si>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</si>
  <si>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</si>
  <si>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</si>
  <si>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</si>
  <si>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</si>
  <si>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</si>
  <si>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</si>
  <si>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</si>
  <si>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</si>
  <si>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</si>
  <si>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</si>
  <si>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</si>
  <si>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</si>
  <si>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</si>
  <si>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</si>
  <si>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</si>
  <si>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</si>
  <si>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</si>
  <si>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</si>
  <si>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</si>
  <si>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</si>
  <si>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</si>
  <si>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</si>
  <si>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</si>
  <si>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</si>
  <si>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</si>
  <si>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</si>
  <si>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</si>
  <si>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</si>
  <si>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</si>
  <si>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</si>
  <si>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</si>
  <si>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</si>
  <si>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</si>
  <si>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</si>
  <si>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</si>
  <si>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</si>
  <si>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</si>
  <si>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</si>
  <si>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</si>
  <si>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</si>
  <si>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</si>
  <si>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</si>
  <si>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</si>
  <si>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</si>
  <si>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</si>
  <si>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</si>
  <si>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</si>
  <si>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</si>
  <si>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</si>
  <si>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</si>
  <si>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</si>
  <si>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</si>
  <si>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</si>
  <si>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</si>
  <si>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</si>
  <si>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</si>
  <si>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</si>
  <si>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</si>
  <si>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</si>
  <si>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</si>
  <si>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</si>
  <si>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</si>
  <si>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</si>
  <si>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</si>
  <si>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</si>
  <si>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</si>
  <si>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</si>
  <si>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</si>
  <si>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</si>
  <si>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</si>
  <si>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</si>
  <si>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</si>
  <si>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</si>
  <si>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</si>
  <si>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</si>
  <si>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</si>
  <si>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</si>
  <si>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</si>
  <si>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</si>
  <si>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</si>
  <si>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</si>
  <si>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</si>
  <si>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</si>
  <si>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</si>
  <si>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</si>
  <si>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</si>
  <si>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</si>
  <si>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</si>
  <si>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</si>
  <si>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</si>
  <si>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</si>
  <si>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</si>
  <si>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</si>
  <si>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</si>
  <si>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</si>
  <si>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</si>
  <si>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</si>
  <si>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</si>
  <si>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</si>
  <si>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</si>
  <si>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</si>
  <si>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</si>
  <si>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</si>
  <si>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</si>
  <si>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</si>
  <si>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</si>
  <si>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</si>
  <si>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</si>
  <si>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</si>
  <si>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</si>
  <si>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</si>
  <si>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</si>
  <si>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</si>
  <si>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</si>
  <si>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</si>
  <si>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</si>
  <si>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</si>
  <si>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</si>
  <si>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</si>
  <si>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</si>
  <si>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</si>
  <si>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</si>
  <si>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</si>
  <si>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</si>
  <si>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</si>
  <si>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</si>
  <si>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</si>
  <si>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</si>
  <si>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</si>
  <si>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</si>
  <si>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</si>
  <si>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</si>
  <si>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</si>
  <si>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</si>
  <si>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</si>
  <si>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</si>
  <si>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</si>
  <si>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</si>
  <si>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</si>
  <si>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</si>
  <si>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</si>
  <si>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</si>
  <si>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</si>
  <si>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</si>
  <si>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</si>
  <si>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</si>
  <si>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</si>
  <si>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</si>
  <si>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</si>
  <si>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</si>
  <si>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</si>
  <si>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</si>
  <si>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</si>
  <si>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</si>
  <si>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</si>
  <si>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</si>
  <si>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</si>
  <si>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</si>
  <si>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</si>
  <si>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</si>
  <si>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</si>
  <si>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</si>
  <si>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</si>
  <si>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</si>
  <si>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</si>
  <si>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</si>
  <si>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</si>
  <si>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</si>
  <si>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</si>
  <si>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</si>
  <si>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</si>
  <si>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</si>
  <si>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</si>
  <si>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</si>
  <si>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</si>
  <si>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</si>
  <si>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</si>
  <si>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</si>
  <si>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</si>
  <si>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</si>
  <si>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</si>
  <si>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</si>
  <si>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</si>
  <si>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</si>
  <si>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</si>
  <si>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</si>
  <si>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</si>
  <si>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</si>
  <si>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</si>
  <si>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</si>
  <si>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</si>
  <si>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</si>
  <si>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</si>
  <si>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</si>
  <si>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</si>
  <si>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</si>
  <si>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</si>
  <si>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</si>
  <si>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</si>
  <si>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</si>
  <si>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</si>
  <si>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</si>
  <si>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</si>
  <si>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</si>
  <si>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</si>
  <si>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</si>
  <si>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</si>
  <si>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</si>
  <si>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</si>
  <si>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</si>
  <si>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</si>
  <si>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</si>
  <si>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</si>
  <si>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</si>
  <si>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</si>
  <si>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</si>
  <si>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</si>
  <si>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</si>
  <si>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</si>
  <si>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</si>
  <si>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</si>
  <si>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</si>
  <si>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</si>
  <si>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</si>
  <si>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</si>
  <si>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</si>
  <si>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</si>
  <si>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</si>
  <si>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</si>
  <si>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</si>
  <si>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</si>
  <si>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</si>
  <si>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</si>
  <si>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</si>
  <si>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</si>
  <si>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</si>
  <si>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</si>
  <si>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</si>
  <si>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</si>
  <si>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</si>
  <si>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</si>
  <si>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</si>
  <si>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</si>
  <si>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</si>
  <si>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</si>
  <si>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</si>
  <si>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</si>
  <si>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</si>
  <si>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</si>
  <si>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</si>
  <si>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</si>
  <si>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</si>
  <si>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</si>
  <si>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</si>
  <si>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</si>
  <si>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</si>
  <si>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</si>
  <si>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</si>
  <si>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</si>
  <si>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</si>
  <si>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</si>
  <si>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</si>
  <si>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</si>
  <si>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</si>
  <si>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</si>
  <si>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</si>
  <si>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</si>
  <si>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</si>
  <si>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</si>
  <si>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</si>
  <si>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</si>
  <si>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</si>
  <si>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</si>
  <si>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</si>
  <si>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</si>
  <si>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</si>
  <si>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</si>
  <si>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</si>
  <si>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</si>
  <si>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</si>
  <si>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</si>
  <si>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</si>
  <si>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</si>
  <si>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</si>
  <si>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</si>
  <si>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</si>
  <si>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</si>
  <si>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</si>
  <si>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</si>
  <si>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</si>
  <si>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</si>
  <si>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</si>
  <si>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</si>
  <si>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</si>
  <si>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</si>
  <si>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</si>
  <si>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</si>
  <si>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</si>
  <si>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</si>
  <si>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</si>
  <si>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</si>
  <si>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</si>
  <si>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</si>
  <si>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</si>
  <si>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</si>
  <si>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</si>
  <si>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</si>
  <si>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</si>
  <si>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</si>
  <si>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</si>
  <si>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</si>
  <si>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</si>
  <si>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</si>
  <si>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</si>
  <si>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</si>
  <si>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</si>
  <si>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</si>
  <si>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</si>
  <si>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</si>
  <si>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</si>
  <si>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</si>
  <si>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</si>
  <si>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</si>
  <si>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</si>
  <si>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</si>
  <si>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</si>
  <si>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</si>
  <si>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</si>
  <si>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</si>
  <si>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</si>
  <si>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</si>
  <si>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</si>
  <si>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</si>
  <si>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</si>
  <si>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</si>
  <si>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</si>
  <si>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</si>
  <si>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</si>
  <si>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</si>
  <si>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</si>
  <si>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</si>
  <si>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</si>
  <si>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</si>
  <si>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</si>
  <si>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</si>
  <si>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</si>
  <si>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</si>
  <si>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</si>
  <si>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</si>
  <si>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</si>
  <si>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</si>
  <si>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</si>
  <si>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</si>
  <si>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</si>
  <si>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</si>
  <si>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</si>
  <si>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</si>
  <si>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</si>
  <si>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</si>
  <si>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</si>
  <si>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</si>
  <si>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</si>
  <si>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</si>
  <si>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</si>
  <si>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</si>
  <si>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</si>
  <si>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</si>
  <si>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</si>
  <si>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</si>
  <si>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</si>
  <si>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</si>
  <si>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</si>
  <si>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</si>
  <si>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</si>
  <si>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</si>
  <si>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</si>
  <si>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</si>
  <si>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</si>
  <si>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</si>
  <si>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</si>
  <si>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</si>
  <si>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</si>
  <si>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</si>
  <si>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</si>
  <si>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</si>
  <si>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</si>
  <si>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</si>
  <si>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</si>
  <si>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</si>
  <si>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</si>
  <si>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</si>
  <si>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</si>
  <si>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</si>
  <si>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</si>
  <si>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</si>
  <si>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</si>
  <si>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</si>
  <si>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</si>
  <si>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</si>
  <si>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</si>
  <si>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</si>
  <si>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</si>
  <si>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</si>
  <si>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</si>
  <si>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</si>
  <si>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</si>
  <si>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</si>
  <si>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</si>
  <si>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</si>
  <si>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</si>
  <si>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</si>
  <si>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</si>
  <si>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</si>
  <si>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</si>
  <si>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</si>
  <si>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</si>
  <si>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</si>
  <si>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</si>
  <si>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</si>
  <si>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</si>
  <si>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</si>
  <si>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</si>
  <si>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</si>
  <si>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</si>
  <si>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</si>
  <si>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</si>
  <si>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</si>
  <si>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</si>
  <si>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</si>
  <si>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</si>
  <si>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</si>
  <si>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</si>
  <si>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</si>
  <si>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</si>
  <si>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</si>
  <si>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</si>
  <si>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</si>
  <si>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</si>
  <si>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</si>
  <si>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</si>
  <si>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</si>
  <si>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</si>
  <si>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</si>
  <si>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</si>
  <si>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</si>
  <si>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</si>
  <si>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</si>
  <si>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</si>
  <si>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</si>
  <si>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</si>
  <si>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</si>
  <si>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</si>
  <si>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</si>
  <si>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</si>
  <si>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</si>
  <si>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</si>
  <si>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</si>
  <si>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</si>
  <si>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</si>
  <si>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</si>
  <si>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</si>
  <si>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</si>
  <si>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</si>
  <si>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</si>
  <si>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</si>
  <si>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</si>
  <si>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</si>
  <si>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</si>
  <si>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</si>
  <si>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</si>
  <si>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</si>
  <si>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</si>
  <si>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</si>
  <si>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</si>
  <si>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</si>
  <si>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</si>
  <si>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</si>
  <si>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</si>
  <si>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</si>
  <si>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</si>
  <si>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</si>
  <si>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</si>
  <si>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</si>
  <si>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</si>
  <si>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</si>
  <si>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</si>
  <si>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</si>
  <si>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</si>
  <si>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</si>
  <si>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</si>
  <si>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</si>
  <si>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</si>
  <si>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</si>
  <si>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</si>
  <si>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</si>
  <si>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</si>
  <si>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</si>
  <si>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</si>
  <si>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</si>
  <si>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</si>
  <si>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</si>
  <si>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</si>
  <si>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</si>
  <si>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</si>
  <si>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</si>
  <si>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</si>
  <si>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</si>
  <si>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</si>
  <si>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</si>
  <si>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</si>
  <si>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</si>
  <si>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</si>
  <si>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</si>
  <si>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</si>
  <si>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</si>
  <si>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</si>
  <si>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</si>
  <si>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</si>
  <si>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</si>
  <si>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</si>
  <si>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</si>
  <si>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</si>
  <si>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</si>
  <si>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</si>
  <si>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</si>
  <si>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</si>
  <si>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</si>
  <si>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</si>
  <si>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</si>
  <si>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</si>
  <si>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</si>
  <si>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</si>
  <si>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</si>
  <si>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</si>
  <si>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</si>
  <si>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</si>
  <si>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</si>
  <si>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</si>
  <si>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</si>
  <si>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</si>
  <si>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</si>
  <si>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</si>
  <si>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</si>
  <si>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</si>
  <si>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</si>
  <si>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</si>
  <si>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</si>
  <si>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</si>
  <si>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</si>
  <si>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</si>
  <si>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</si>
  <si>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</si>
  <si>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</si>
  <si>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</si>
  <si>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</si>
  <si>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</si>
  <si>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</si>
  <si>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</si>
  <si>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</si>
  <si>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</si>
  <si>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</si>
  <si>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</si>
  <si>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</si>
  <si>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</si>
  <si>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</si>
  <si>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</si>
  <si>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</si>
  <si>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</si>
  <si>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</si>
  <si>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</si>
  <si>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</si>
  <si>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</si>
  <si>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</si>
  <si>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</si>
  <si>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</si>
  <si>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</si>
  <si>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</si>
  <si>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</si>
  <si>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</si>
  <si>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</si>
  <si>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</si>
  <si>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</si>
  <si>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</si>
  <si>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</si>
  <si>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</si>
  <si>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</si>
  <si>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</si>
  <si>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</si>
  <si>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</si>
  <si>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</si>
  <si>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</si>
  <si>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</si>
  <si>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</si>
  <si>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</si>
  <si>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</si>
  <si>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</si>
  <si>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</si>
  <si>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</si>
  <si>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</si>
  <si>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</si>
  <si>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</si>
  <si>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</si>
  <si>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</si>
  <si>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</si>
  <si>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</si>
  <si>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</si>
  <si>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</si>
  <si>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</si>
  <si>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</si>
  <si>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</si>
  <si>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</si>
  <si>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</si>
  <si>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</si>
  <si>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</si>
  <si>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</si>
  <si>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</si>
  <si>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</si>
  <si>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</si>
  <si>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</si>
  <si>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</si>
  <si>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</si>
  <si>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</si>
  <si>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</si>
  <si>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</si>
  <si>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</si>
  <si>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</si>
  <si>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</si>
  <si>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</si>
  <si>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</si>
  <si>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</si>
  <si>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</si>
  <si>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</si>
  <si>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</si>
  <si>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</si>
  <si>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</si>
  <si>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</si>
  <si>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</si>
  <si>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</si>
  <si>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</si>
  <si>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</si>
  <si>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</si>
  <si>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</si>
  <si>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</si>
  <si>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</si>
  <si>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</si>
  <si>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</si>
  <si>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</si>
  <si>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</si>
  <si>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</si>
  <si>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</si>
  <si>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</si>
  <si>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</si>
  <si>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</si>
  <si>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</si>
  <si>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</si>
  <si>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</si>
  <si>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</si>
  <si>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</si>
  <si>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</si>
  <si>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</si>
  <si>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</si>
  <si>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</si>
  <si>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</si>
  <si>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</si>
  <si>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</si>
  <si>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</si>
  <si>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</si>
  <si>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</si>
  <si>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</si>
  <si>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</si>
  <si>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</si>
  <si>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</si>
  <si>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</si>
  <si>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</si>
  <si>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</si>
  <si>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</si>
  <si>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</si>
  <si>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</si>
  <si>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</si>
  <si>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</si>
  <si>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</si>
  <si>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</si>
  <si>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</si>
  <si>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</si>
  <si>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</si>
  <si>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</si>
  <si>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</si>
  <si>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</si>
  <si>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</si>
  <si>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</si>
  <si>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</si>
  <si>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</si>
  <si>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</si>
  <si>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</si>
  <si>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</si>
  <si>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</si>
  <si>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</si>
  <si>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</si>
  <si>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</si>
  <si>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</si>
  <si>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</si>
  <si>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</si>
  <si>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</si>
  <si>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</si>
  <si>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</si>
  <si>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</si>
  <si>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</si>
  <si>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</si>
  <si>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</si>
  <si>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</si>
  <si>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</si>
  <si>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</si>
  <si>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</si>
  <si>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</si>
  <si>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</si>
  <si>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</si>
  <si>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</si>
  <si>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</si>
  <si>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</si>
  <si>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</si>
  <si>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</si>
  <si>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</si>
  <si>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</si>
  <si>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</si>
  <si>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</si>
  <si>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</si>
  <si>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</si>
  <si>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</si>
  <si>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</si>
  <si>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</si>
  <si>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</si>
  <si>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</si>
  <si>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</si>
  <si>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</si>
  <si>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</si>
  <si>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</si>
  <si>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</si>
  <si>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</si>
  <si>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</si>
  <si>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</si>
  <si>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</si>
  <si>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</si>
  <si>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</si>
  <si>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</si>
  <si>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</si>
  <si>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</si>
  <si>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</si>
  <si>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</si>
  <si>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</si>
  <si>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</si>
  <si>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</si>
  <si>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</si>
  <si>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</si>
  <si>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</si>
  <si>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</si>
  <si>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</si>
  <si>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</si>
  <si>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</si>
  <si>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</si>
  <si>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</si>
  <si>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</si>
  <si>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</si>
  <si>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</si>
  <si>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</si>
  <si>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</si>
  <si>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</si>
  <si>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</si>
  <si>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</si>
  <si>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</si>
  <si>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</si>
  <si>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</si>
  <si>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</si>
  <si>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</si>
  <si>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</si>
  <si>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</si>
  <si>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</si>
  <si>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</si>
  <si>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</si>
  <si>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</si>
  <si>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</si>
  <si>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</si>
  <si>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</si>
  <si>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</si>
  <si>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</si>
  <si>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</si>
  <si>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</si>
  <si>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</si>
  <si>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</si>
  <si>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</si>
  <si>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</si>
  <si>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</si>
  <si>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</si>
  <si>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</si>
  <si>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</si>
  <si>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</si>
  <si>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</si>
  <si>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</si>
  <si>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</si>
  <si>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</si>
  <si>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</si>
  <si>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</si>
  <si>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</si>
  <si>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</si>
  <si>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</si>
  <si>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</si>
  <si>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</si>
  <si>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</si>
  <si>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</si>
  <si>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</si>
  <si>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</si>
  <si>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</si>
  <si>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</si>
  <si>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</si>
  <si>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</si>
  <si>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</si>
  <si>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</si>
  <si>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</si>
  <si>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</si>
  <si>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</si>
  <si>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</si>
  <si>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</si>
  <si>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</si>
  <si>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</si>
  <si>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</si>
  <si>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</si>
  <si>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</si>
  <si>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</si>
  <si>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</si>
  <si>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</si>
  <si>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</si>
  <si>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</si>
  <si>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</si>
  <si>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</si>
  <si>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</si>
  <si>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</si>
  <si>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</si>
  <si>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</si>
  <si>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</si>
  <si>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</si>
  <si>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</si>
  <si>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</si>
  <si>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</si>
  <si>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</si>
  <si>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</si>
  <si>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</si>
  <si>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</si>
  <si>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</si>
  <si>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</si>
  <si>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</si>
  <si>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</si>
  <si>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</si>
  <si>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</si>
  <si>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</si>
  <si>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</si>
  <si>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</si>
  <si>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</si>
  <si>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</si>
  <si>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</si>
  <si>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</si>
  <si>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</si>
  <si>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</si>
  <si>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</si>
  <si>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</si>
  <si>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</si>
  <si>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</si>
  <si>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</si>
  <si>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</si>
  <si>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</si>
  <si>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</si>
  <si>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</si>
  <si>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</si>
  <si>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</si>
  <si>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</si>
  <si>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</si>
  <si>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</si>
  <si>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</si>
  <si>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</si>
  <si>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</si>
  <si>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</si>
  <si>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</si>
  <si>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</si>
  <si>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</si>
  <si>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</si>
  <si>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</si>
  <si>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</si>
  <si>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</si>
  <si>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</si>
  <si>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</si>
  <si>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</si>
  <si>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</si>
  <si>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</si>
  <si>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</si>
  <si>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</si>
  <si>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</si>
  <si>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</si>
  <si>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</si>
  <si>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</si>
  <si>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</si>
  <si>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</si>
  <si>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</si>
  <si>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</si>
  <si>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</si>
  <si>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</si>
  <si>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</si>
  <si>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</si>
  <si>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</si>
  <si>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</si>
  <si>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</si>
  <si>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</si>
  <si>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</si>
  <si>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</si>
  <si>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</si>
  <si>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</si>
  <si>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</si>
  <si>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</si>
  <si>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</si>
  <si>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</si>
  <si>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</si>
  <si>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</si>
  <si>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</si>
  <si>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</si>
  <si>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</si>
  <si>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</si>
  <si>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</si>
  <si>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</si>
  <si>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</si>
  <si>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</si>
  <si>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</si>
  <si>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</si>
  <si>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</si>
  <si>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</si>
  <si>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</si>
  <si>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</si>
  <si>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</si>
  <si>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</si>
  <si>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</si>
  <si>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</si>
  <si>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</si>
  <si>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</si>
  <si>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</si>
  <si>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</si>
  <si>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</si>
  <si>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</si>
  <si>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</si>
  <si>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</si>
  <si>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</si>
  <si>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</si>
  <si>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</si>
  <si>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</si>
  <si>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</si>
  <si>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</si>
  <si>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</si>
  <si>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</si>
  <si>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</si>
  <si>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</si>
  <si>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</si>
  <si>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</si>
  <si>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</si>
  <si>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</si>
  <si>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</si>
  <si>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</si>
  <si>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</si>
  <si>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</si>
  <si>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</si>
  <si>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</si>
  <si>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</si>
  <si>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</si>
  <si>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</si>
  <si>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</si>
  <si>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</si>
  <si>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</si>
  <si>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</si>
  <si>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</si>
  <si>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</si>
  <si>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</si>
  <si>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</si>
  <si>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</si>
  <si>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</si>
  <si>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</si>
  <si>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</si>
  <si>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</si>
  <si>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</si>
  <si>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</si>
  <si>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</si>
  <si>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</si>
  <si>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</si>
  <si>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</si>
  <si>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</si>
  <si>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</si>
  <si>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</si>
  <si>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</si>
  <si>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</si>
  <si>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</si>
  <si>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</si>
  <si>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</si>
  <si>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</si>
  <si>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</si>
  <si>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</si>
  <si>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</si>
  <si>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</si>
  <si>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</si>
  <si>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</si>
  <si>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</si>
  <si>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</si>
  <si>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</si>
  <si>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</si>
  <si>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</si>
  <si>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</si>
  <si>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</si>
  <si>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</si>
  <si>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</si>
  <si>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</si>
  <si>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</si>
  <si>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</si>
  <si>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</si>
  <si>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</si>
  <si>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</si>
  <si>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</si>
  <si>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</si>
  <si>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</si>
  <si>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</si>
  <si>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</si>
  <si>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</si>
  <si>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</si>
  <si>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</si>
  <si>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</si>
  <si>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</si>
  <si>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</si>
  <si>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</si>
  <si>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</si>
  <si>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</si>
  <si>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</si>
  <si>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</si>
  <si>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</si>
  <si>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</si>
  <si>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</si>
  <si>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</si>
  <si>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</si>
  <si>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</si>
  <si>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</si>
  <si>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</si>
  <si>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</si>
  <si>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</si>
  <si>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</si>
  <si>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</si>
  <si>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</si>
  <si>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</si>
  <si>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</si>
  <si>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</si>
  <si>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</si>
  <si>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</si>
  <si>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</si>
  <si>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</si>
  <si>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</si>
  <si>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</si>
  <si>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</si>
  <si>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</si>
  <si>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</si>
  <si>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</si>
  <si>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</si>
  <si>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</si>
  <si>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</si>
  <si>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</si>
  <si>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</si>
  <si>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</si>
  <si>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</si>
  <si>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</si>
  <si>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</si>
  <si>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</si>
  <si>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</si>
  <si>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</si>
  <si>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</si>
  <si>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</si>
  <si>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</si>
  <si>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</si>
  <si>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</si>
  <si>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</si>
  <si>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</si>
  <si>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</si>
  <si>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</si>
  <si>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</si>
  <si>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</si>
  <si>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</si>
  <si>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</si>
  <si>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</si>
  <si>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</si>
  <si>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</si>
  <si>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</si>
  <si>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</si>
  <si>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</si>
  <si>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</si>
  <si>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</si>
  <si>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</si>
  <si>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</si>
  <si>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</si>
  <si>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</si>
  <si>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</si>
  <si>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</si>
  <si>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</si>
  <si>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</si>
  <si>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</si>
  <si>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</si>
  <si>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</si>
  <si>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</si>
  <si>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</si>
  <si>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</si>
  <si>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</si>
  <si>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</si>
  <si>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</si>
  <si>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</si>
  <si>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</si>
  <si>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</si>
  <si>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</si>
  <si>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</si>
  <si>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</si>
  <si>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</si>
  <si>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</si>
  <si>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</si>
  <si>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</si>
  <si>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</si>
  <si>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</si>
  <si>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</si>
  <si>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</si>
  <si>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</si>
  <si>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</si>
  <si>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</si>
  <si>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</si>
  <si>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</si>
  <si>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</si>
  <si>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</si>
  <si>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</si>
  <si>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</si>
  <si>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</si>
  <si>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</si>
  <si>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</si>
  <si>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</si>
  <si>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</si>
  <si>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</si>
  <si>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</si>
  <si>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</si>
  <si>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</si>
  <si>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</si>
  <si>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</si>
  <si>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</si>
  <si>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</si>
  <si>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</si>
  <si>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</si>
  <si>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</si>
  <si>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</si>
  <si>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</si>
  <si>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</si>
  <si>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</si>
  <si>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</si>
  <si>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</si>
  <si>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</si>
  <si>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</si>
  <si>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</si>
  <si>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</si>
  <si>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</si>
  <si>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</si>
  <si>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</si>
  <si>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</si>
  <si>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</si>
  <si>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</si>
  <si>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</si>
  <si>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</si>
  <si>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</si>
  <si>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</si>
  <si>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</si>
  <si>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</si>
  <si>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</si>
  <si>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</si>
  <si>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</si>
  <si>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</si>
  <si>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</si>
  <si>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</si>
  <si>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</si>
  <si>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</si>
  <si>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</si>
  <si>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</si>
  <si>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</si>
  <si>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</si>
  <si>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</si>
  <si>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</si>
  <si>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</si>
  <si>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</si>
  <si>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</si>
  <si>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</si>
  <si>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</si>
  <si>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</si>
  <si>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</si>
  <si>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</si>
  <si>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</si>
  <si>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</si>
  <si>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</si>
  <si>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</si>
  <si>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</si>
  <si>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</si>
  <si>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</si>
  <si>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</si>
  <si>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</si>
  <si>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</si>
  <si>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</si>
  <si>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</si>
  <si>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</si>
  <si>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</si>
  <si>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</si>
  <si>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</si>
  <si>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</si>
  <si>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</si>
  <si>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</si>
  <si>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</si>
  <si>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</si>
  <si>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</si>
  <si>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</si>
  <si>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</si>
  <si>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</si>
  <si>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</si>
  <si>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</si>
  <si>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</si>
  <si>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</si>
  <si>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</si>
  <si>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</si>
  <si>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</si>
  <si>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</si>
  <si>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</si>
  <si>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</si>
  <si>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</si>
  <si>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</si>
  <si>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</si>
  <si>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</si>
  <si>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</si>
  <si>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</si>
  <si>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</si>
  <si>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</si>
  <si>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</si>
  <si>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</si>
  <si>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</si>
  <si>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</si>
  <si>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</si>
  <si>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</si>
  <si>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</si>
  <si>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</si>
  <si>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</si>
  <si>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</si>
  <si>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</si>
  <si>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</si>
  <si>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</si>
  <si>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</si>
  <si>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</si>
  <si>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</si>
  <si>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</si>
  <si>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</si>
  <si>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</si>
  <si>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</si>
  <si>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</si>
  <si>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</si>
  <si>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</si>
  <si>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</si>
  <si>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</si>
  <si>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</si>
  <si>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</si>
  <si>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</si>
  <si>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</si>
  <si>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</si>
  <si>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</si>
  <si>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</si>
  <si>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</si>
  <si>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</si>
  <si>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</si>
  <si>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</si>
  <si>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</si>
  <si>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</si>
  <si>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</si>
  <si>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</si>
  <si>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</si>
  <si>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</si>
  <si>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</si>
  <si>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</si>
  <si>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</si>
  <si>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</si>
  <si>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</si>
  <si>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</si>
  <si>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</si>
  <si>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</si>
  <si>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</si>
  <si>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</si>
  <si>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</si>
  <si>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</si>
  <si>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</si>
  <si>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</si>
  <si>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</si>
  <si>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</si>
  <si>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</si>
  <si>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</si>
  <si>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</si>
  <si>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</si>
  <si>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</si>
  <si>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</si>
  <si>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</si>
  <si>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</si>
  <si>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</si>
  <si>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</si>
  <si>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</si>
  <si>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</si>
  <si>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</si>
  <si>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</si>
  <si>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</si>
  <si>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</si>
  <si>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</si>
  <si>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</si>
  <si>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</si>
  <si>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</si>
  <si>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</si>
  <si>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</si>
  <si>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</si>
  <si>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</si>
  <si>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</si>
  <si>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</si>
  <si>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</si>
  <si>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</si>
  <si>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</si>
  <si>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</si>
  <si>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</si>
  <si>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</si>
  <si>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</si>
  <si>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</si>
  <si>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</si>
  <si>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</si>
  <si>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</si>
  <si>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</si>
  <si>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</si>
  <si>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</si>
  <si>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</si>
  <si>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</si>
  <si>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</si>
  <si>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</si>
  <si>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</si>
  <si>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</si>
  <si>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</si>
  <si>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</si>
  <si>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</si>
  <si>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</si>
  <si>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</si>
  <si>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</si>
  <si>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</si>
  <si>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</si>
  <si>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</si>
  <si>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</si>
  <si>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</si>
  <si>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</si>
  <si>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</si>
  <si>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</si>
  <si>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</si>
  <si>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</si>
  <si>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</si>
  <si>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</si>
  <si>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</si>
  <si>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</si>
  <si>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</si>
  <si>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</si>
  <si>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</si>
  <si>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</si>
  <si>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</si>
  <si>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</si>
  <si>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</si>
  <si>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</si>
  <si>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</si>
  <si>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</si>
  <si>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</si>
  <si>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</si>
  <si>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</si>
  <si>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</si>
  <si>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</si>
  <si>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</si>
  <si>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</si>
  <si>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</si>
  <si>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</si>
  <si>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</si>
  <si>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</si>
  <si>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</si>
  <si>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</si>
  <si>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</si>
  <si>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</si>
  <si>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</si>
  <si>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</si>
  <si>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</si>
  <si>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</si>
  <si>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</si>
  <si>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</si>
  <si>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</si>
  <si>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</si>
  <si>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</si>
  <si>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</si>
  <si>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</si>
  <si>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</si>
  <si>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</si>
  <si>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</si>
  <si>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</si>
  <si>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</si>
  <si>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</si>
  <si>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</si>
  <si>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</si>
  <si>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</si>
  <si>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</si>
  <si>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</si>
  <si>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</si>
  <si>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</si>
  <si>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</si>
  <si>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</si>
  <si>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</si>
  <si>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</si>
  <si>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</si>
  <si>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</si>
  <si>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</si>
  <si>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</si>
  <si>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</si>
  <si>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</si>
  <si>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</si>
  <si>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</si>
  <si>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</si>
  <si>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</si>
  <si>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</si>
  <si>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</si>
  <si>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</si>
  <si>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</si>
  <si>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</si>
  <si>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</si>
  <si>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</si>
  <si>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</si>
  <si>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</si>
  <si>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</si>
  <si>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</si>
  <si>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</si>
  <si>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</si>
  <si>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</si>
  <si>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</si>
  <si>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</si>
  <si>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</si>
  <si>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</si>
  <si>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</si>
  <si>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</si>
  <si>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</si>
  <si>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</si>
  <si>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</si>
  <si>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</si>
  <si>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</si>
  <si>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</si>
  <si>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</si>
  <si>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</si>
  <si>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</si>
  <si>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</si>
  <si>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</si>
  <si>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</si>
  <si>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</si>
  <si>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</si>
  <si>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</si>
  <si>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</si>
  <si>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</si>
  <si>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</si>
  <si>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</si>
  <si>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</si>
  <si>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</si>
  <si>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</si>
  <si>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</si>
  <si>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</si>
  <si>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</si>
  <si>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</si>
  <si>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</si>
  <si>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</si>
  <si>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</si>
  <si>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</si>
  <si>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</si>
  <si>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</si>
  <si>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</si>
  <si>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</si>
  <si>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</si>
  <si>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</si>
  <si>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</si>
  <si>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</si>
  <si>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</si>
  <si>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</si>
  <si>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</si>
  <si>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</si>
  <si>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</si>
  <si>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</si>
  <si>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</si>
  <si>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</si>
  <si>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</si>
  <si>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</si>
  <si>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</si>
  <si>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</si>
  <si>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</si>
  <si>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</si>
  <si>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</si>
  <si>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</si>
  <si>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</si>
  <si>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</si>
  <si>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</si>
  <si>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</si>
  <si>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</si>
  <si>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</si>
  <si>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</si>
  <si>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</si>
  <si>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</si>
  <si>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</si>
  <si>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</si>
  <si>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</si>
  <si>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</si>
  <si>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</si>
  <si>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</si>
  <si>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</si>
  <si>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</si>
  <si>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</si>
  <si>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</si>
  <si>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</si>
  <si>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</si>
  <si>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</si>
  <si>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</si>
  <si>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</si>
  <si>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</si>
  <si>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</si>
  <si>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</si>
  <si>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</si>
  <si>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</si>
  <si>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</si>
  <si>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</si>
  <si>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</si>
  <si>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</si>
  <si>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</si>
  <si>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</si>
  <si>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</si>
  <si>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</si>
  <si>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</si>
  <si>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</si>
  <si>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</si>
  <si>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</si>
  <si>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</si>
  <si>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</si>
  <si>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</si>
  <si>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</si>
  <si>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</si>
  <si>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</si>
  <si>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</si>
  <si>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</si>
  <si>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</si>
  <si>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</si>
  <si>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</si>
  <si>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</si>
  <si>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</si>
  <si>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</si>
  <si>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</si>
  <si>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</si>
  <si>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</si>
  <si>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</si>
  <si>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</si>
  <si>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</si>
  <si>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</si>
  <si>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</si>
  <si>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</si>
  <si>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</si>
  <si>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</si>
  <si>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</si>
  <si>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</si>
  <si>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</si>
  <si>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</si>
  <si>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</si>
  <si>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</si>
  <si>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</si>
  <si>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</si>
  <si>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</si>
  <si>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</si>
  <si>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</si>
  <si>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</si>
  <si>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</si>
  <si>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</si>
  <si>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</si>
  <si>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</si>
  <si>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</si>
  <si>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</si>
  <si>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</si>
  <si>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</si>
  <si>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</si>
  <si>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</si>
  <si>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</si>
  <si>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</si>
  <si>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</si>
  <si>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</si>
  <si>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</si>
  <si>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</si>
  <si>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</si>
  <si>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</si>
  <si>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</si>
  <si>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</si>
  <si>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</si>
  <si>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</si>
  <si>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</si>
  <si>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</si>
  <si>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</si>
  <si>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</si>
  <si>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</si>
  <si>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</si>
  <si>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</si>
  <si>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</si>
  <si>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</si>
  <si>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</si>
  <si>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</si>
  <si>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</si>
  <si>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</si>
  <si>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</si>
  <si>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</si>
  <si>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</si>
  <si>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</si>
  <si>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</si>
  <si>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</si>
  <si>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</si>
  <si>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</si>
  <si>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</si>
  <si>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</si>
  <si>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</si>
  <si>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</si>
  <si>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</si>
  <si>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</si>
  <si>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</si>
  <si>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</si>
  <si>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</si>
  <si>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</si>
  <si>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</si>
  <si>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</si>
  <si>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</si>
  <si>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</si>
  <si>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</si>
  <si>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</si>
  <si>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</si>
  <si>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</si>
  <si>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</si>
  <si>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</si>
  <si>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</si>
  <si>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</si>
  <si>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</si>
  <si>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</si>
  <si>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</si>
  <si>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</si>
  <si>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</si>
  <si>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</si>
  <si>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</si>
  <si>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</si>
  <si>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</si>
  <si>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</si>
  <si>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</si>
  <si>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</si>
  <si>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</si>
  <si>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</si>
  <si>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</si>
  <si>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</si>
  <si>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</si>
  <si>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</si>
  <si>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</si>
  <si>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</si>
  <si>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</si>
  <si>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</si>
  <si>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</si>
  <si>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</si>
  <si>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</si>
  <si>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</si>
  <si>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</si>
  <si>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</si>
  <si>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</si>
  <si>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</si>
  <si>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</si>
  <si>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</si>
  <si>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</si>
  <si>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</si>
  <si>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</si>
  <si>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</si>
  <si>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</si>
  <si>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</si>
  <si>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</si>
  <si>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</si>
  <si>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</si>
  <si>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</si>
  <si>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</si>
  <si>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</si>
  <si>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</si>
  <si>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</si>
  <si>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</si>
  <si>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</si>
  <si>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</si>
  <si>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</si>
  <si>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</si>
  <si>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</si>
  <si>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</si>
  <si>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</si>
  <si>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</si>
  <si>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</si>
  <si>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</si>
  <si>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</si>
  <si>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</si>
  <si>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</si>
  <si>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</si>
  <si>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</si>
  <si>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</si>
  <si>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</si>
  <si>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</si>
  <si>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</si>
  <si>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</si>
  <si>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</si>
  <si>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</si>
  <si>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</si>
  <si>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</si>
  <si>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</si>
  <si>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</si>
  <si>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</si>
  <si>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</si>
  <si>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</si>
  <si>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</si>
  <si>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</si>
  <si>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</si>
  <si>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</si>
  <si>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</si>
  <si>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</si>
  <si>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</si>
  <si>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</si>
  <si>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</si>
  <si>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</si>
  <si>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</si>
  <si>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</si>
  <si>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</si>
  <si>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</si>
  <si>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</si>
  <si>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</si>
  <si>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</si>
  <si>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</si>
  <si>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</si>
  <si>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</si>
  <si>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</si>
  <si>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</si>
  <si>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</si>
  <si>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</si>
  <si>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</si>
  <si>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</si>
  <si>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</si>
  <si>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</si>
  <si>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</si>
  <si>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</si>
  <si>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</si>
  <si>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</si>
  <si>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</si>
  <si>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</si>
  <si>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</si>
  <si>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</si>
  <si>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</si>
  <si>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</si>
  <si>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</si>
  <si>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</si>
  <si>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</si>
  <si>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</si>
  <si>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</si>
  <si>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</si>
  <si>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</si>
  <si>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</si>
  <si>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</si>
  <si>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</si>
  <si>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</si>
  <si>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</si>
  <si>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</si>
  <si>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</si>
  <si>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</si>
  <si>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</si>
  <si>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</si>
  <si>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</si>
  <si>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</si>
  <si>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</si>
  <si>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</si>
  <si>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</si>
  <si>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</si>
  <si>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</si>
  <si>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</si>
  <si>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</si>
  <si>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</si>
  <si>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</si>
  <si>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</si>
  <si>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</si>
  <si>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</si>
  <si>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</si>
  <si>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</si>
  <si>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</si>
  <si>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</si>
  <si>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</si>
  <si>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</si>
  <si>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</si>
  <si>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</si>
  <si>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</si>
  <si>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</si>
  <si>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</si>
  <si>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</si>
  <si>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</si>
  <si>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</si>
  <si>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</si>
  <si>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</si>
  <si>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</si>
  <si>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</si>
  <si>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</si>
  <si>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</si>
  <si>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</si>
  <si>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</si>
  <si>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</si>
  <si>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</si>
  <si>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</si>
  <si>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</si>
  <si>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</si>
  <si>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</si>
  <si>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</si>
  <si>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</si>
  <si>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</si>
  <si>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</si>
  <si>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</si>
  <si>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</si>
  <si>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</si>
  <si>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</si>
  <si>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</si>
  <si>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</si>
  <si>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</si>
  <si>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</si>
  <si>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</si>
  <si>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</si>
  <si>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</si>
  <si>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</si>
  <si>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</si>
  <si>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</si>
  <si>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</si>
  <si>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</si>
  <si>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</si>
  <si>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</si>
  <si>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</si>
  <si>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</si>
  <si>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</si>
  <si>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</si>
  <si>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</si>
  <si>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</si>
  <si>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</si>
  <si>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</si>
  <si>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</si>
  <si>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</si>
  <si>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</si>
  <si>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</si>
  <si>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</si>
  <si>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</si>
  <si>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</si>
  <si>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</si>
  <si>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</si>
  <si>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</si>
  <si>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</si>
  <si>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</si>
  <si>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</si>
  <si>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</si>
  <si>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</si>
  <si>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</si>
  <si>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</si>
  <si>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</si>
  <si>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</si>
  <si>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</si>
  <si>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</si>
  <si>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</si>
  <si>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</si>
  <si>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</si>
  <si>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</si>
  <si>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</si>
  <si>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</si>
  <si>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</si>
  <si>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</si>
  <si>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</si>
  <si>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</si>
  <si>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</si>
  <si>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</si>
  <si>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</si>
  <si>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</si>
  <si>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</si>
  <si>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</si>
  <si>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</si>
  <si>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</si>
  <si>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</si>
  <si>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</si>
  <si>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</si>
  <si>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</si>
  <si>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</si>
  <si>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</si>
  <si>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</si>
  <si>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</si>
  <si>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</si>
  <si>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</si>
  <si>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</si>
  <si>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</si>
  <si>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</si>
  <si>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</si>
  <si>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</si>
  <si>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</si>
  <si>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</si>
  <si>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</si>
  <si>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</si>
  <si>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</si>
  <si>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</si>
  <si>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</si>
  <si>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</si>
  <si>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</si>
  <si>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</si>
  <si>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</si>
  <si>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</si>
  <si>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</si>
  <si>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</si>
  <si>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</si>
  <si>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</si>
  <si>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</si>
  <si>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</si>
  <si>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</si>
  <si>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</si>
  <si>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</si>
  <si>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</si>
  <si>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</si>
  <si>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</si>
  <si>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</si>
  <si>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</si>
  <si>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</si>
  <si>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</si>
  <si>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</si>
  <si>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</si>
  <si>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</si>
  <si>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</si>
  <si>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</si>
  <si>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</si>
  <si>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</si>
  <si>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</si>
  <si>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</si>
  <si>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</si>
  <si>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</si>
  <si>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</si>
  <si>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</si>
  <si>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</si>
  <si>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</si>
  <si>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</si>
  <si>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</si>
  <si>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</si>
  <si>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</si>
  <si>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</si>
  <si>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</si>
  <si>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</si>
  <si>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</si>
  <si>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</si>
  <si>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</si>
  <si>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</si>
  <si>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</si>
  <si>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</si>
  <si>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</si>
  <si>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</si>
  <si>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</si>
  <si>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</si>
  <si>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</si>
  <si>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</si>
  <si>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</si>
  <si>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</si>
  <si>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</si>
  <si>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</si>
  <si>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</si>
  <si>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</si>
  <si>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</si>
  <si>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</si>
  <si>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</si>
  <si>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</si>
  <si>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</si>
  <si>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</si>
  <si>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</si>
  <si>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</si>
  <si>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</si>
  <si>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</si>
  <si>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</si>
  <si>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</si>
  <si>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</si>
  <si>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</si>
  <si>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</si>
  <si>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</si>
  <si>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</si>
  <si>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</si>
  <si>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</si>
  <si>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</si>
  <si>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</si>
  <si>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</si>
  <si>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</si>
  <si>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</si>
  <si>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</si>
  <si>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</si>
  <si>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</si>
  <si>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</si>
  <si>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</si>
  <si>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</si>
  <si>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</si>
  <si>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</si>
  <si>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</si>
  <si>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</si>
  <si>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</si>
  <si>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</si>
  <si>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</si>
  <si>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</si>
  <si>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</si>
  <si>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</si>
  <si>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</si>
  <si>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</si>
  <si>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</si>
  <si>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</si>
  <si>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</si>
  <si>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</si>
  <si>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</si>
  <si>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</si>
  <si>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</si>
  <si>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</si>
  <si>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</si>
  <si>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</si>
  <si>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</si>
  <si>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</si>
  <si>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</si>
  <si>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</si>
  <si>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</si>
  <si>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</si>
  <si>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</si>
  <si>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</si>
  <si>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</si>
  <si>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</si>
  <si>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</si>
  <si>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</si>
  <si>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</si>
  <si>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</si>
  <si>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</si>
  <si>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</si>
  <si>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</si>
  <si>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</si>
  <si>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</si>
  <si>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</si>
  <si>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</si>
  <si>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</si>
  <si>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</si>
  <si>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</si>
  <si>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</si>
  <si>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</si>
  <si>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</si>
  <si>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</si>
  <si>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</si>
  <si>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</si>
  <si>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</si>
  <si>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</si>
  <si>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</si>
  <si>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</si>
  <si>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</si>
  <si>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</si>
  <si>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</si>
  <si>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</si>
  <si>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</si>
  <si>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</si>
  <si>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</si>
  <si>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</si>
  <si>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</si>
  <si>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</si>
  <si>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</si>
  <si>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</si>
  <si>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</si>
  <si>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</si>
  <si>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</si>
  <si>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</si>
  <si>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</si>
  <si>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</si>
  <si>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</si>
  <si>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</si>
  <si>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</si>
  <si>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</si>
  <si>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</si>
  <si>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</si>
  <si>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</si>
  <si>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</si>
  <si>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</si>
  <si>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</si>
  <si>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</si>
  <si>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</si>
  <si>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</si>
  <si>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</si>
  <si>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</si>
  <si>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</si>
  <si>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</si>
  <si>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</si>
  <si>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</si>
  <si>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</si>
  <si>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</si>
  <si>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</si>
  <si>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</si>
  <si>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</si>
  <si>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</si>
  <si>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</si>
  <si>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</si>
  <si>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</si>
  <si>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</si>
  <si>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</si>
  <si>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</si>
  <si>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</si>
  <si>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</si>
  <si>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</si>
  <si>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</si>
  <si>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</si>
  <si>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</si>
  <si>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</si>
  <si>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</si>
  <si>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</si>
  <si>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</si>
  <si>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</si>
  <si>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</si>
  <si>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</si>
  <si>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</si>
  <si>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</si>
  <si>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</si>
  <si>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</si>
  <si>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</si>
  <si>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</si>
  <si>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</si>
  <si>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</si>
  <si>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</si>
  <si>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</si>
  <si>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</si>
  <si>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</si>
  <si>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</si>
  <si>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</si>
  <si>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</si>
  <si>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</si>
  <si>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</si>
  <si>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</si>
  <si>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</si>
  <si>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</si>
  <si>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</si>
  <si>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</si>
  <si>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</si>
  <si>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</si>
  <si>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</si>
  <si>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</si>
  <si>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</si>
  <si>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</si>
  <si>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</si>
  <si>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</si>
  <si>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</si>
  <si>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</si>
  <si>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</si>
  <si>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</si>
  <si>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</si>
  <si>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</si>
  <si>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</si>
  <si>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</si>
  <si>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</si>
  <si>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</si>
  <si>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</si>
  <si>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</si>
  <si>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</si>
  <si>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</si>
  <si>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</si>
  <si>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</si>
  <si>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</si>
  <si>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</si>
  <si>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</si>
  <si>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</si>
  <si>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</si>
  <si>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</si>
  <si>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</si>
  <si>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</si>
  <si>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</si>
  <si>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</si>
  <si>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</si>
  <si>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</si>
  <si>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</si>
  <si>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</si>
  <si>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</si>
  <si>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</si>
  <si>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</si>
  <si>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</si>
  <si>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</si>
  <si>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</si>
  <si>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</si>
  <si>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</si>
  <si>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</si>
  <si>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</si>
  <si>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</si>
  <si>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</si>
  <si>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</si>
  <si>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</si>
  <si>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</si>
  <si>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</si>
  <si>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</si>
  <si>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</si>
  <si>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</si>
  <si>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</si>
  <si>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</si>
  <si>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</si>
  <si>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</si>
  <si>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</si>
  <si>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</si>
  <si>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</si>
  <si>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</si>
  <si>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</si>
  <si>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</si>
  <si>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</si>
  <si>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</si>
  <si>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</si>
  <si>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</si>
  <si>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</si>
  <si>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</si>
  <si>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</si>
  <si>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</si>
  <si>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</si>
  <si>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</si>
  <si>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</si>
  <si>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</si>
  <si>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</si>
  <si>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</si>
  <si>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</si>
  <si>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</si>
  <si>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</si>
  <si>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</si>
  <si>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</si>
  <si>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</si>
  <si>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</si>
  <si>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</si>
  <si>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</si>
  <si>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</si>
  <si>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</si>
  <si>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</si>
  <si>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</si>
  <si>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</si>
  <si>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</si>
  <si>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</si>
  <si>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</si>
  <si>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</si>
  <si>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</si>
  <si>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</si>
  <si>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</si>
  <si>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</si>
  <si>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</si>
  <si>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</si>
  <si>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</si>
  <si>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</si>
  <si>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</si>
  <si>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</si>
  <si>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</si>
  <si>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</si>
  <si>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</si>
  <si>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</si>
  <si>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</si>
  <si>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</si>
  <si>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</si>
  <si>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</si>
  <si>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</si>
  <si>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</si>
  <si>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</si>
  <si>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</si>
  <si>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</si>
  <si>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</si>
  <si>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</si>
  <si>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</si>
  <si>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</si>
  <si>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</si>
  <si>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</si>
  <si>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</si>
  <si>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</si>
  <si>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</si>
  <si>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</si>
  <si>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</si>
  <si>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</si>
  <si>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</si>
  <si>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</si>
  <si>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</si>
  <si>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</si>
  <si>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</si>
  <si>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</si>
  <si>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</si>
  <si>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</si>
  <si>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</si>
  <si>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</si>
  <si>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</si>
  <si>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</si>
  <si>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</si>
  <si>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</si>
  <si>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</si>
  <si>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</si>
  <si>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</si>
  <si>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</si>
  <si>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</si>
  <si>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</si>
  <si>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</si>
  <si>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</si>
  <si>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</si>
  <si>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</si>
  <si>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</si>
  <si>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</si>
  <si>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</si>
  <si>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</si>
  <si>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</si>
  <si>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</si>
  <si>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</si>
  <si>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</si>
  <si>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</si>
  <si>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</si>
  <si>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</si>
  <si>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</si>
  <si>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</si>
  <si>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</si>
  <si>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</si>
  <si>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</si>
  <si>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</si>
  <si>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</si>
  <si>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</si>
  <si>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</si>
  <si>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</si>
  <si>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</si>
  <si>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</si>
  <si>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</si>
  <si>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</si>
  <si>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</si>
  <si>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</si>
  <si>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</si>
  <si>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</si>
  <si>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</si>
  <si>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</si>
  <si>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</si>
  <si>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</si>
  <si>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</si>
  <si>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</si>
  <si>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</si>
  <si>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</si>
  <si>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</si>
  <si>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</si>
  <si>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</si>
  <si>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</si>
  <si>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</si>
  <si>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</si>
  <si>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</si>
  <si>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</si>
  <si>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</si>
  <si>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</si>
  <si>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</si>
  <si>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</si>
  <si>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</si>
  <si>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</si>
  <si>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</si>
  <si>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</si>
  <si>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</si>
  <si>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</si>
  <si>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</si>
  <si>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</si>
  <si>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</si>
  <si>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</si>
  <si>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</si>
  <si>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</si>
  <si>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</si>
  <si>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</si>
  <si>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</si>
  <si>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</si>
  <si>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</si>
  <si>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</si>
  <si>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</si>
  <si>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</si>
  <si>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</si>
  <si>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</si>
  <si>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</si>
  <si>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</si>
  <si>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</si>
  <si>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</si>
  <si>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</si>
  <si>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</si>
  <si>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</si>
  <si>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</si>
  <si>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</si>
  <si>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</si>
  <si>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</si>
  <si>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</si>
  <si>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</si>
  <si>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</si>
  <si>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</si>
  <si>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</si>
  <si>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</si>
  <si>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</si>
  <si>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</si>
  <si>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</si>
  <si>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</si>
  <si>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</si>
  <si>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</si>
  <si>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</si>
  <si>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</si>
  <si>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</si>
  <si>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</si>
  <si>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</si>
  <si>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</si>
  <si>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</si>
  <si>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</si>
  <si>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</si>
  <si>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</si>
  <si>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</si>
  <si>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</si>
  <si>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</si>
  <si>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</si>
  <si>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</si>
  <si>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</si>
  <si>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</si>
  <si>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</si>
  <si>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</si>
  <si>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</si>
  <si>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</si>
  <si>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</si>
  <si>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</si>
  <si>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</si>
  <si>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</si>
  <si>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</si>
  <si>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</si>
  <si>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</si>
  <si>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</si>
  <si>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</si>
  <si>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</si>
  <si>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</si>
  <si>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</si>
  <si>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</si>
  <si>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</si>
  <si>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</si>
  <si>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</si>
  <si>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</si>
  <si>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</si>
  <si>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</si>
  <si>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</si>
  <si>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</si>
  <si>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</si>
  <si>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</si>
  <si>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</si>
  <si>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</si>
  <si>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</si>
  <si>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</si>
  <si>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</si>
  <si>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</si>
  <si>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</si>
  <si>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</si>
  <si>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</si>
  <si>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</si>
  <si>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</si>
  <si>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</si>
  <si>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</si>
  <si>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</si>
  <si>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</si>
  <si>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</si>
  <si>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</si>
  <si>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</si>
  <si>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</si>
  <si>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</si>
  <si>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</si>
  <si>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</si>
  <si>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</si>
  <si>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</si>
  <si>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</si>
  <si>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</si>
  <si>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</si>
  <si>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</si>
  <si>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</si>
  <si>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</si>
  <si>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</si>
  <si>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</si>
  <si>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</si>
  <si>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</si>
  <si>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</si>
  <si>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</si>
  <si>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</si>
  <si>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</si>
  <si>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</si>
  <si>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</si>
  <si>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</si>
  <si>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</si>
  <si>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</si>
  <si>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</si>
  <si>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</si>
  <si>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</si>
  <si>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</si>
  <si>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</si>
  <si>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</si>
  <si>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</si>
  <si>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</si>
  <si>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</si>
  <si>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</si>
  <si>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</si>
  <si>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</si>
  <si>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</si>
  <si>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</si>
  <si>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</si>
  <si>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</si>
  <si>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</si>
  <si>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</si>
  <si>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</si>
  <si>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</si>
  <si>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</si>
  <si>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</si>
  <si>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</si>
  <si>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</si>
  <si>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</si>
  <si>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</si>
  <si>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</si>
  <si>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</si>
  <si>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</si>
  <si>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</si>
  <si>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</si>
  <si>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</si>
  <si>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</si>
  <si>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</si>
  <si>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</si>
  <si>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</si>
  <si>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</si>
  <si>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</si>
  <si>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</si>
  <si>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</si>
  <si>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</si>
  <si>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</si>
  <si>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</si>
  <si>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</si>
  <si>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</si>
  <si>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</si>
  <si>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</si>
  <si>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</si>
  <si>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</si>
  <si>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</si>
  <si>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</si>
  <si>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</si>
  <si>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</si>
  <si>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</si>
  <si>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</si>
  <si>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</si>
  <si>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</si>
  <si>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</si>
  <si>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</si>
  <si>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</si>
  <si>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</si>
  <si>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</si>
  <si>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</si>
  <si>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</si>
  <si>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</si>
  <si>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</si>
  <si>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</si>
  <si>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</si>
  <si>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</si>
  <si>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</si>
  <si>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</si>
  <si>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</si>
  <si>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</si>
  <si>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</si>
  <si>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</si>
  <si>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</si>
  <si>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</si>
  <si>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</si>
  <si>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</si>
  <si>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</si>
  <si>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</si>
  <si>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</si>
  <si>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</si>
  <si>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</si>
  <si>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</si>
  <si>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</si>
  <si>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</si>
  <si>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</si>
  <si>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</si>
  <si>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</si>
  <si>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</si>
  <si>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</si>
  <si>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</si>
  <si>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</si>
  <si>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</si>
  <si>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</si>
  <si>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</si>
  <si>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</si>
  <si>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</si>
  <si>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</si>
  <si>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</si>
  <si>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</si>
  <si>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</si>
  <si>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</si>
  <si>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</si>
  <si>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</si>
  <si>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</si>
  <si>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</si>
  <si>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</si>
  <si>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</si>
  <si>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</si>
  <si>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</si>
  <si>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</si>
  <si>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</si>
  <si>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</si>
  <si>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</si>
  <si>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</si>
  <si>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</si>
  <si>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</si>
  <si>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</si>
  <si>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</si>
  <si>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</si>
  <si>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</si>
  <si>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</si>
  <si>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</si>
  <si>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</si>
  <si>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</si>
  <si>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</si>
  <si>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</si>
  <si>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</si>
  <si>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</si>
  <si>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</si>
  <si>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</si>
  <si>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</si>
  <si>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</si>
  <si>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</si>
  <si>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</si>
  <si>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</si>
  <si>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</si>
  <si>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</si>
  <si>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</si>
  <si>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</si>
  <si>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</si>
  <si>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</si>
  <si>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</si>
  <si>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</si>
  <si>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</si>
  <si>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</si>
  <si>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</si>
  <si>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</si>
  <si>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</si>
  <si>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</si>
  <si>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</si>
  <si>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</si>
  <si>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</si>
  <si>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</si>
  <si>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</si>
  <si>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</si>
  <si>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</si>
  <si>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</si>
  <si>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</si>
  <si>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</si>
  <si>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</si>
  <si>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</si>
  <si>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</si>
  <si>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</si>
  <si>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</si>
  <si>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</si>
  <si>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</si>
  <si>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</si>
  <si>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</si>
  <si>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</si>
  <si>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</si>
  <si>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</si>
  <si>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</si>
  <si>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</si>
  <si>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</si>
  <si>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</si>
  <si>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</si>
  <si>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</si>
  <si>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</si>
  <si>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</si>
  <si>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</si>
  <si>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</si>
  <si>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</si>
  <si>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</si>
  <si>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</si>
  <si>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</si>
  <si>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</si>
  <si>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</si>
  <si>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</si>
  <si>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</si>
  <si>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</si>
  <si>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</si>
  <si>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</si>
  <si>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</si>
  <si>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</si>
  <si>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</si>
  <si>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</si>
  <si>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</si>
  <si>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</si>
  <si>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</si>
  <si>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</si>
  <si>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</si>
  <si>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</si>
  <si>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</si>
  <si>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</si>
  <si>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</si>
  <si>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</si>
  <si>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</si>
  <si>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</si>
  <si>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</si>
  <si>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</si>
  <si>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</si>
  <si>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</si>
  <si>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</si>
  <si>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</si>
  <si>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</si>
  <si>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</si>
  <si>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</si>
  <si>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</si>
  <si>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</si>
  <si>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</si>
  <si>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</si>
  <si>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</si>
  <si>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</si>
  <si>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</si>
  <si>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</si>
  <si>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</si>
  <si>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</si>
  <si>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</si>
  <si>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</si>
  <si>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</si>
  <si>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</si>
  <si>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</si>
  <si>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</si>
  <si>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</si>
  <si>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</si>
  <si>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</si>
  <si>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</si>
  <si>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</si>
  <si>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</si>
  <si>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</si>
  <si>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</si>
  <si>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</si>
  <si>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</si>
  <si>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</si>
  <si>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</si>
  <si>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</si>
  <si>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</si>
  <si>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</si>
  <si>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</si>
  <si>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</si>
  <si>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</si>
  <si>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</si>
  <si>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</si>
  <si>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</si>
  <si>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</si>
  <si>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</si>
  <si>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</si>
  <si>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</si>
  <si>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</si>
  <si>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</si>
  <si>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</si>
  <si>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</si>
  <si>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</si>
  <si>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</si>
  <si>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</si>
  <si>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</si>
  <si>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</si>
  <si>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</si>
  <si>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</si>
  <si>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</si>
  <si>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</si>
  <si>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</si>
  <si>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</si>
  <si>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</si>
  <si>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</si>
  <si>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</si>
  <si>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</si>
  <si>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</si>
  <si>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</si>
  <si>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</si>
  <si>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</si>
  <si>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</si>
  <si>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</si>
  <si>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</si>
  <si>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</si>
  <si>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</si>
  <si>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</si>
  <si>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</si>
  <si>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</si>
  <si>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</si>
  <si>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</si>
  <si>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</si>
  <si>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</si>
  <si>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</si>
  <si>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</si>
  <si>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</si>
  <si>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</si>
  <si>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</si>
  <si>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</si>
  <si>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</si>
  <si>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</si>
  <si>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</si>
  <si>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</si>
  <si>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</si>
  <si>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</si>
  <si>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</si>
  <si>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</si>
  <si>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</si>
  <si>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</si>
  <si>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</si>
  <si>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</si>
  <si>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</si>
  <si>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</si>
  <si>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</si>
  <si>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</si>
  <si>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</si>
  <si>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</si>
  <si>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</si>
  <si>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</si>
  <si>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</si>
  <si>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</si>
  <si>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</si>
  <si>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</si>
  <si>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</si>
  <si>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</si>
  <si>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</si>
  <si>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</si>
  <si>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</si>
  <si>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</si>
  <si>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</si>
  <si>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</si>
  <si>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</si>
  <si>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</si>
  <si>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</si>
  <si>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</si>
  <si>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</si>
  <si>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</si>
  <si>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</si>
  <si>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</si>
  <si>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</si>
  <si>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</si>
  <si>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</si>
  <si>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</si>
  <si>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</si>
  <si>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</si>
  <si>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</si>
  <si>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</si>
  <si>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</si>
  <si>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</si>
  <si>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</si>
  <si>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</si>
  <si>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</si>
  <si>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</si>
  <si>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</si>
  <si>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</si>
  <si>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</si>
  <si>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</si>
  <si>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</si>
  <si>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</si>
  <si>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</si>
  <si>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</si>
  <si>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</si>
  <si>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</si>
  <si>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</si>
  <si>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</si>
  <si>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</si>
  <si>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</si>
  <si>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</si>
  <si>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</si>
  <si>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</si>
  <si>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</si>
  <si>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</si>
  <si>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</si>
  <si>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</si>
  <si>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</si>
  <si>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</si>
  <si>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</si>
  <si>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</si>
  <si>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</si>
  <si>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</si>
  <si>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</si>
  <si>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</si>
  <si>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</si>
  <si>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</si>
  <si>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</si>
  <si>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</si>
  <si>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</si>
  <si>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</si>
  <si>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</si>
  <si>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</si>
  <si>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</si>
  <si>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</si>
  <si>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</si>
  <si>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</si>
  <si>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</si>
  <si>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</si>
  <si>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</si>
  <si>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</si>
  <si>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</si>
  <si>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</si>
  <si>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</si>
  <si>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</si>
  <si>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</si>
  <si>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</si>
  <si>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</si>
  <si>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</si>
  <si>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</si>
  <si>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</si>
  <si>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</si>
  <si>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</si>
  <si>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</si>
  <si>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</si>
  <si>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</si>
  <si>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</si>
  <si>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</si>
  <si>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</si>
  <si>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</si>
  <si>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</si>
  <si>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</si>
  <si>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</si>
  <si>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</si>
  <si>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</si>
  <si>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</si>
  <si>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</si>
  <si>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</si>
  <si>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</si>
  <si>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</si>
  <si>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</si>
  <si>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</si>
  <si>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</si>
  <si>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</si>
  <si>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</si>
  <si>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</si>
  <si>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</si>
  <si>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</si>
  <si>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</si>
  <si>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</si>
  <si>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</si>
  <si>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</si>
  <si>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</si>
  <si>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</si>
  <si>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</si>
  <si>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</si>
  <si>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</si>
  <si>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</si>
  <si>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</si>
  <si>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</si>
  <si>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</si>
  <si>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</si>
  <si>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</si>
  <si>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</si>
  <si>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</si>
  <si>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</si>
  <si>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</si>
  <si>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</si>
  <si>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</si>
  <si>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</si>
  <si>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</si>
  <si>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</si>
  <si>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</si>
  <si>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</si>
  <si>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</si>
  <si>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</si>
  <si>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</si>
  <si>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</si>
  <si>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</si>
  <si>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</si>
  <si>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</si>
  <si>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</si>
  <si>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</si>
  <si>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</si>
  <si>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</si>
  <si>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</si>
  <si>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</si>
  <si>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</si>
  <si>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</si>
  <si>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</si>
  <si>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</si>
  <si>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</si>
  <si>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</si>
  <si>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</si>
  <si>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</si>
  <si>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</si>
  <si>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</si>
  <si>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</si>
  <si>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</si>
  <si>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</si>
  <si>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</si>
  <si>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</si>
  <si>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</si>
  <si>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</si>
  <si>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</si>
  <si>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</si>
  <si>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</si>
  <si>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</si>
  <si>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</si>
  <si>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</si>
  <si>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</si>
  <si>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</si>
  <si>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</si>
  <si>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</si>
  <si>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</si>
  <si>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</si>
  <si>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</si>
  <si>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</si>
  <si>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</si>
  <si>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</si>
  <si>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</si>
  <si>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</si>
  <si>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</si>
  <si>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</si>
  <si>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</si>
  <si>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</si>
  <si>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</si>
  <si>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</si>
  <si>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</si>
  <si>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</si>
  <si>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</si>
  <si>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</si>
  <si>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</si>
  <si>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</si>
  <si>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</si>
  <si>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</si>
  <si>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</si>
  <si>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</si>
  <si>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</si>
  <si>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</si>
  <si>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</si>
  <si>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</si>
  <si>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</si>
  <si>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</si>
  <si>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</si>
  <si>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</si>
  <si>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</si>
  <si>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</si>
  <si>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</si>
  <si>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</si>
  <si>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</si>
  <si>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</si>
  <si>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</si>
  <si>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</si>
  <si>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</si>
  <si>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</si>
  <si>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</si>
  <si>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</si>
  <si>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</si>
  <si>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</si>
  <si>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</si>
  <si>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</si>
  <si>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</si>
  <si>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</si>
  <si>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</si>
  <si>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</si>
  <si>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</si>
  <si>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</si>
  <si>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</si>
  <si>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</si>
  <si>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</si>
  <si>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</si>
  <si>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</si>
  <si>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</si>
  <si>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</si>
  <si>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</si>
  <si>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</si>
  <si>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</si>
  <si>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</si>
  <si>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</si>
  <si>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</si>
  <si>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</si>
  <si>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</si>
  <si>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</si>
  <si>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</si>
  <si>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</si>
  <si>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</si>
  <si>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</si>
  <si>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</si>
  <si>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</si>
  <si>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</si>
  <si>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</si>
  <si>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</si>
  <si>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</si>
  <si>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</si>
  <si>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</si>
  <si>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</si>
  <si>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</si>
  <si>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</si>
  <si>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</si>
  <si>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</si>
  <si>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</si>
  <si>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</si>
  <si>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</si>
  <si>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</si>
  <si>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</si>
  <si>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</si>
  <si>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</si>
  <si>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</si>
  <si>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</si>
  <si>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</si>
  <si>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</si>
  <si>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</si>
  <si>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</si>
  <si>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</si>
  <si>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</si>
  <si>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</si>
  <si>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</si>
  <si>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</si>
  <si>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</si>
  <si>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</si>
  <si>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</si>
  <si>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</si>
  <si>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</si>
  <si>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</si>
  <si>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</si>
  <si>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</si>
  <si>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</si>
  <si>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</si>
  <si>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</si>
  <si>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</si>
  <si>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</si>
  <si>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</si>
  <si>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</si>
  <si>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</si>
  <si>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</si>
  <si>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</si>
  <si>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</si>
  <si>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</si>
  <si>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</si>
  <si>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</si>
  <si>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</si>
  <si>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</si>
  <si>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</si>
  <si>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</si>
  <si>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</si>
  <si>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</si>
  <si>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</si>
  <si>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</si>
  <si>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</si>
  <si>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</si>
  <si>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</si>
  <si>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</si>
  <si>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</si>
  <si>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</si>
  <si>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</si>
  <si>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</si>
  <si>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</si>
  <si>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</si>
  <si>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</si>
  <si>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</si>
  <si>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</si>
  <si>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</si>
  <si>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</si>
  <si>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</si>
  <si>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</si>
  <si>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</si>
  <si>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</si>
  <si>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</si>
  <si>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</si>
  <si>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</si>
  <si>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</si>
  <si>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</si>
  <si>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</si>
  <si>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</si>
  <si>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</si>
  <si>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</si>
  <si>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</si>
  <si>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</si>
  <si>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</si>
  <si>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</si>
  <si>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</si>
  <si>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</si>
  <si>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</si>
  <si>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</si>
  <si>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</si>
  <si>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</si>
  <si>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</si>
  <si>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</si>
  <si>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</si>
  <si>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</si>
  <si>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</si>
  <si>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</si>
  <si>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</si>
  <si>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</si>
  <si>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</si>
  <si>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</si>
  <si>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</si>
  <si>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</si>
  <si>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</si>
  <si>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</si>
  <si>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</si>
  <si>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</si>
  <si>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</si>
  <si>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</si>
  <si>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</si>
  <si>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</si>
  <si>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</si>
  <si>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</si>
  <si>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</si>
  <si>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</si>
  <si>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</si>
  <si>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</si>
  <si>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</si>
  <si>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</si>
  <si>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</si>
  <si>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</si>
  <si>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</si>
  <si>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</si>
  <si>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</si>
  <si>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</si>
  <si>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</si>
  <si>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</si>
  <si>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</si>
  <si>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</si>
  <si>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</si>
  <si>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</si>
  <si>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</si>
  <si>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</si>
  <si>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</si>
  <si>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</si>
  <si>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</si>
  <si>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</si>
  <si>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</si>
  <si>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</si>
  <si>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</si>
  <si>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</si>
  <si>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</si>
  <si>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</si>
  <si>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</si>
  <si>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</si>
  <si>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</si>
  <si>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</si>
  <si>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</si>
  <si>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</si>
  <si>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</si>
  <si>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</si>
  <si>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</si>
  <si>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</si>
  <si>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</si>
  <si>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</si>
  <si>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</si>
  <si>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</si>
  <si>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</si>
  <si>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</si>
  <si>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</si>
  <si>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</si>
  <si>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</si>
  <si>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</si>
  <si>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</si>
  <si>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</si>
  <si>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</si>
  <si>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</si>
  <si>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</si>
  <si>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</si>
  <si>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</si>
  <si>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</si>
  <si>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</si>
  <si>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</si>
  <si>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</si>
  <si>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</si>
  <si>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</si>
  <si>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</si>
  <si>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</si>
  <si>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</si>
  <si>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</si>
  <si>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</si>
  <si>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</si>
  <si>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</si>
  <si>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</si>
  <si>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</si>
  <si>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</si>
  <si>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</si>
  <si>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</si>
  <si>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</si>
  <si>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</si>
  <si>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</si>
  <si>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</si>
  <si>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</si>
  <si>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</si>
  <si>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</si>
  <si>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</si>
  <si>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</si>
  <si>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</si>
  <si>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</si>
  <si>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</si>
  <si>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</si>
  <si>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</si>
  <si>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</si>
  <si>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</si>
  <si>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</si>
  <si>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</si>
  <si>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</si>
  <si>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</si>
  <si>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</si>
  <si>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</si>
  <si>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</si>
  <si>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</si>
  <si>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</si>
  <si>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</si>
  <si>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</si>
  <si>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</si>
  <si>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</si>
  <si>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</si>
  <si>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</si>
  <si>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</si>
  <si>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</si>
  <si>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</si>
  <si>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</si>
  <si>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</si>
  <si>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</si>
  <si>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</si>
  <si>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</si>
  <si>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</si>
  <si>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</si>
  <si>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</si>
  <si>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</si>
  <si>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</si>
  <si>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</si>
  <si>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</si>
  <si>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</si>
  <si>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</si>
  <si>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</si>
  <si>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</si>
  <si>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</si>
  <si>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</si>
  <si>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</si>
  <si>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</si>
  <si>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</si>
  <si>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</si>
  <si>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</si>
  <si>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</si>
  <si>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</si>
  <si>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</si>
  <si>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</si>
  <si>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</si>
  <si>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</si>
  <si>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</si>
  <si>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</si>
  <si>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</si>
  <si>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</si>
  <si>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</si>
  <si>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</si>
  <si>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</si>
  <si>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</si>
  <si>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</si>
  <si>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</si>
  <si>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</si>
  <si>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</si>
  <si>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</si>
  <si>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</si>
  <si>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</si>
  <si>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</si>
  <si>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</si>
  <si>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</si>
  <si>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</si>
  <si>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</si>
  <si>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</si>
  <si>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</si>
  <si>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</si>
  <si>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</si>
  <si>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</si>
  <si>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</si>
  <si>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</si>
  <si>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</si>
  <si>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</si>
  <si>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</si>
  <si>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</si>
  <si>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</si>
  <si>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</si>
  <si>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</si>
  <si>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</si>
  <si>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</si>
  <si>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</si>
  <si>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</si>
  <si>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</si>
  <si>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</si>
  <si>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</si>
  <si>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</si>
  <si>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</si>
  <si>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</si>
  <si>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</si>
  <si>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</si>
  <si>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</si>
  <si>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</si>
  <si>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</si>
  <si>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</si>
  <si>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</si>
  <si>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</si>
  <si>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</si>
  <si>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</si>
  <si>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</si>
  <si>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</si>
  <si>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</si>
  <si>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</si>
  <si>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</si>
  <si>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</si>
  <si>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</si>
  <si>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</si>
  <si>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</si>
  <si>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</si>
  <si>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</si>
  <si>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</si>
  <si>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</si>
  <si>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</si>
  <si>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</si>
  <si>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</si>
  <si>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</si>
  <si>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</si>
  <si>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</si>
  <si>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</si>
  <si>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</si>
  <si>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</si>
  <si>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</si>
  <si>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</si>
  <si>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</si>
  <si>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</si>
  <si>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</si>
  <si>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</si>
  <si>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</si>
  <si>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</si>
  <si>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</si>
  <si>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</si>
  <si>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</si>
  <si>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</si>
  <si>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</si>
  <si>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</si>
  <si>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</si>
  <si>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</si>
  <si>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</si>
  <si>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</si>
  <si>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</si>
  <si>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</si>
  <si>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</si>
  <si>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</si>
  <si>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</si>
  <si>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</si>
  <si>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</si>
  <si>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</si>
  <si>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</si>
  <si>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</si>
  <si>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</si>
  <si>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</si>
  <si>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</si>
  <si>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</si>
  <si>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</si>
  <si>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</si>
  <si>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</si>
  <si>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</si>
  <si>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</si>
  <si>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</si>
  <si>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</si>
  <si>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</si>
  <si>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</si>
  <si>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</si>
  <si>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</si>
  <si>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</si>
  <si>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</si>
  <si>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</si>
  <si>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</si>
  <si>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</si>
  <si>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</si>
  <si>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</si>
  <si>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</si>
  <si>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</si>
  <si>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</si>
  <si>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</si>
  <si>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</si>
  <si>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</si>
  <si>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</si>
  <si>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</si>
  <si>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</si>
  <si>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</si>
  <si>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</si>
  <si>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</si>
  <si>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</si>
  <si>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</si>
  <si>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</si>
  <si>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</si>
  <si>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</si>
  <si>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</si>
  <si>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</si>
  <si>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</si>
  <si>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</si>
  <si>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</si>
  <si>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</si>
  <si>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</si>
  <si>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</si>
  <si>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</si>
  <si>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</si>
  <si>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</si>
  <si>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</si>
  <si>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</si>
  <si>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</si>
  <si>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</si>
  <si>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</si>
  <si>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</si>
  <si>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</si>
  <si>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</si>
  <si>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</si>
  <si>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</si>
  <si>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</si>
  <si>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</si>
  <si>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</si>
  <si>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</si>
  <si>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</si>
  <si>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</si>
  <si>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</si>
  <si>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</si>
  <si>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</si>
  <si>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</si>
  <si>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</si>
  <si>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</si>
  <si>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</si>
  <si>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</si>
  <si>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</si>
  <si>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</si>
  <si>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</si>
  <si>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</si>
  <si>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</si>
  <si>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</si>
  <si>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</si>
  <si>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</si>
  <si>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</si>
  <si>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</si>
  <si>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</si>
  <si>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</si>
  <si>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</si>
  <si>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</si>
  <si>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</si>
  <si>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</si>
  <si>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</si>
  <si>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</si>
  <si>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</si>
  <si>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</si>
  <si>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</si>
  <si>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</si>
  <si>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</si>
  <si>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</si>
  <si>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</si>
  <si>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</si>
  <si>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</si>
  <si>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</si>
  <si>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</si>
  <si>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</si>
  <si>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</si>
  <si>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</si>
  <si>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</si>
  <si>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</si>
  <si>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</si>
  <si>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</si>
  <si>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</si>
  <si>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</si>
  <si>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</si>
  <si>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</si>
  <si>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</si>
  <si>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</si>
  <si>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</si>
  <si>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</si>
  <si>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</si>
  <si>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</si>
  <si>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</si>
  <si>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</si>
  <si>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</si>
  <si>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</si>
  <si>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</si>
  <si>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</si>
  <si>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</si>
  <si>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</si>
  <si>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</si>
  <si>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</si>
  <si>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</si>
  <si>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</si>
  <si>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</si>
  <si>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</si>
  <si>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</si>
  <si>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</si>
  <si>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</si>
  <si>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</si>
  <si>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</si>
  <si>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</si>
  <si>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</si>
  <si>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</si>
  <si>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</si>
  <si>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</si>
  <si>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</si>
  <si>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</si>
  <si>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</si>
  <si>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</si>
  <si>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</si>
  <si>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</si>
  <si>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</si>
  <si>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</si>
  <si>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</si>
  <si>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</si>
  <si>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</si>
  <si>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</si>
  <si>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</si>
  <si>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</si>
  <si>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</si>
  <si>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</si>
  <si>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</si>
  <si>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</si>
  <si>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</si>
  <si>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</si>
  <si>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</si>
  <si>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</si>
  <si>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</si>
  <si>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</si>
  <si>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</si>
  <si>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</si>
  <si>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</si>
  <si>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</si>
  <si>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</si>
  <si>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</si>
  <si>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</si>
  <si>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</si>
  <si>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</si>
  <si>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</si>
  <si>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</si>
  <si>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</si>
  <si>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</si>
  <si>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</si>
  <si>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</si>
  <si>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</si>
  <si>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</si>
  <si>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</si>
  <si>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</si>
  <si>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</si>
  <si>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</si>
  <si>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</si>
  <si>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</si>
  <si>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</si>
  <si>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</si>
  <si>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</si>
  <si>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</si>
  <si>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</si>
  <si>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</si>
  <si>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</si>
  <si>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</si>
  <si>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</si>
  <si>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</si>
  <si>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</si>
  <si>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</si>
  <si>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</si>
  <si>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</si>
  <si>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</si>
  <si>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</si>
  <si>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</si>
  <si>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</si>
  <si>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</si>
  <si>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</si>
  <si>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</si>
  <si>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</si>
  <si>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</si>
  <si>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</si>
  <si>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</si>
  <si>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</si>
  <si>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</si>
  <si>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</si>
  <si>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</si>
  <si>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</si>
  <si>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</si>
  <si>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</si>
  <si>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</si>
  <si>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</si>
  <si>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</si>
  <si>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</si>
  <si>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</si>
  <si>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</si>
  <si>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</si>
  <si>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</si>
  <si>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</si>
  <si>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</si>
  <si>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</si>
  <si>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</si>
  <si>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</si>
  <si>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</si>
  <si>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</si>
  <si>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</si>
  <si>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</si>
  <si>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</si>
  <si>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</si>
  <si>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</si>
  <si>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</si>
  <si>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</si>
  <si>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</si>
  <si>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</si>
  <si>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</si>
  <si>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</si>
  <si>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</si>
  <si>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</si>
  <si>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</si>
  <si>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</si>
  <si>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</si>
  <si>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</si>
  <si>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</si>
  <si>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</si>
  <si>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</si>
  <si>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</si>
  <si>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</si>
  <si>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</si>
  <si>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</si>
  <si>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</si>
  <si>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</si>
  <si>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</si>
  <si>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</si>
  <si>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</si>
  <si>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</si>
  <si>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</si>
  <si>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</si>
  <si>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</si>
  <si>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</si>
  <si>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</si>
  <si>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</si>
  <si>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</si>
  <si>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</si>
  <si>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</si>
  <si>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</si>
  <si>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</si>
  <si>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</si>
  <si>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</si>
  <si>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</si>
  <si>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</si>
  <si>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</si>
  <si>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</si>
  <si>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</si>
  <si>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</si>
  <si>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</si>
  <si>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</si>
  <si>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</si>
  <si>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</si>
  <si>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</si>
  <si>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</si>
  <si>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</si>
  <si>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</si>
  <si>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</si>
  <si>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</si>
  <si>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</si>
  <si>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</si>
  <si>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</si>
  <si>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</si>
  <si>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</si>
  <si>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</si>
  <si>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</si>
  <si>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</si>
  <si>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</si>
  <si>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</si>
  <si>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</si>
  <si>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</si>
  <si>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</si>
  <si>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</si>
  <si>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</si>
  <si>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</si>
  <si>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</si>
  <si>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</si>
  <si>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</si>
  <si>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</si>
  <si>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</si>
  <si>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</si>
  <si>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</si>
  <si>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</si>
  <si>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</si>
  <si>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</si>
  <si>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</si>
  <si>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</si>
  <si>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</si>
  <si>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</si>
  <si>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</si>
  <si>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</si>
  <si>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</si>
  <si>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</si>
  <si>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</si>
  <si>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</si>
  <si>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</si>
  <si>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</si>
  <si>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</si>
  <si>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</si>
  <si>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</si>
  <si>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</si>
  <si>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</si>
  <si>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</si>
  <si>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</si>
  <si>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</si>
  <si>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</si>
  <si>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</si>
  <si>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</si>
  <si>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</si>
  <si>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</si>
  <si>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</si>
  <si>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</si>
  <si>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</si>
  <si>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</si>
  <si>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</si>
  <si>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</si>
  <si>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</si>
  <si>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</si>
  <si>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</si>
  <si>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</si>
  <si>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</si>
  <si>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</si>
  <si>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</si>
  <si>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</si>
  <si>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</si>
  <si>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</si>
  <si>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</si>
  <si>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</si>
  <si>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</si>
  <si>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</si>
  <si>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</si>
  <si>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</si>
  <si>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</si>
  <si>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</si>
  <si>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</si>
  <si>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</si>
  <si>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</si>
  <si>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</si>
  <si>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</si>
  <si>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</si>
  <si>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</si>
  <si>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</si>
  <si>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</si>
  <si>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</si>
  <si>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</si>
  <si>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</si>
  <si>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</si>
  <si>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</si>
  <si>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</si>
  <si>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</si>
  <si>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</si>
  <si>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</si>
  <si>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</si>
  <si>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</si>
  <si>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</si>
  <si>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</si>
  <si>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</si>
  <si>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</si>
  <si>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</si>
  <si>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</si>
  <si>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</si>
  <si>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</si>
  <si>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</si>
  <si>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</si>
  <si>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</si>
  <si>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</si>
  <si>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</si>
  <si>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</si>
  <si>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</si>
  <si>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</si>
  <si>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</si>
  <si>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</si>
  <si>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</si>
  <si>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</si>
  <si>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</si>
  <si>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</si>
  <si>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</si>
  <si>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</si>
  <si>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</si>
  <si>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</si>
  <si>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</si>
  <si>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</si>
  <si>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</si>
  <si>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</si>
  <si>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</si>
  <si>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</si>
  <si>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</si>
  <si>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</si>
  <si>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</si>
  <si>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</si>
  <si>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</si>
  <si>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</si>
  <si>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</si>
  <si>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</si>
  <si>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</si>
  <si>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</si>
  <si>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</si>
  <si>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</si>
  <si>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</si>
  <si>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</si>
  <si>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</si>
  <si>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</si>
  <si>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</si>
  <si>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</si>
  <si>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</si>
  <si>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</si>
  <si>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</si>
  <si>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</si>
  <si>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</si>
  <si>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</si>
  <si>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</si>
  <si>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</si>
  <si>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</si>
  <si>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</si>
  <si>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</si>
  <si>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</si>
  <si>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</si>
  <si>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</si>
  <si>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</si>
  <si>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</si>
  <si>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</si>
  <si>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</si>
  <si>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</si>
  <si>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</si>
  <si>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</si>
  <si>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</si>
  <si>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</si>
  <si>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</si>
  <si>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</si>
  <si>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</si>
  <si>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</si>
  <si>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</si>
  <si>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</si>
  <si>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</si>
  <si>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</si>
  <si>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</si>
  <si>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</si>
  <si>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</si>
  <si>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</si>
  <si>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</si>
  <si>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</si>
  <si>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</si>
  <si>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</si>
  <si>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</si>
  <si>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</si>
  <si>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</si>
  <si>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</si>
  <si>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</si>
  <si>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</si>
  <si>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</si>
  <si>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</si>
  <si>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</si>
  <si>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</si>
  <si>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</si>
  <si>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</si>
  <si>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</si>
  <si>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</si>
  <si>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</si>
  <si>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</si>
  <si>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</si>
  <si>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</si>
  <si>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</si>
  <si>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</si>
  <si>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</si>
  <si>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</si>
  <si>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</si>
  <si>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</si>
  <si>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</si>
  <si>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</si>
  <si>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</si>
  <si>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</si>
  <si>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</si>
  <si>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</si>
  <si>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</si>
  <si>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</si>
  <si>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</si>
  <si>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</si>
  <si>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</si>
  <si>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</si>
  <si>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</si>
  <si>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</si>
  <si>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</si>
  <si>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</si>
  <si>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</si>
  <si>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</si>
  <si>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</si>
  <si>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</si>
  <si>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</si>
  <si>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</si>
  <si>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</si>
  <si>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</si>
  <si>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</si>
  <si>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</si>
  <si>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</si>
  <si>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</si>
  <si>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</si>
  <si>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</si>
  <si>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</si>
  <si>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</si>
  <si>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</si>
  <si>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</si>
  <si>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</si>
  <si>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</si>
  <si>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</si>
  <si>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</si>
  <si>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</si>
  <si>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</si>
  <si>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</si>
  <si>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</si>
  <si>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</si>
  <si>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</si>
  <si>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</si>
  <si>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</si>
  <si>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</si>
  <si>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</si>
  <si>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</si>
  <si>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</si>
  <si>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</si>
  <si>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</si>
  <si>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</si>
  <si>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</si>
  <si>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</si>
  <si>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</si>
  <si>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</si>
  <si>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</si>
  <si>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</si>
  <si>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</si>
  <si>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</si>
  <si>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</si>
  <si>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</si>
  <si>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</si>
  <si>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</si>
  <si>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</si>
  <si>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</si>
  <si>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</si>
  <si>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</si>
  <si>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</si>
  <si>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</si>
  <si>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</si>
  <si>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</si>
  <si>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</si>
  <si>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</si>
  <si>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</si>
  <si>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</si>
  <si>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</si>
  <si>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</si>
  <si>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</si>
  <si>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</si>
  <si>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</si>
  <si>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</si>
  <si>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</si>
  <si>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</si>
  <si>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</si>
  <si>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</si>
  <si>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</si>
  <si>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</si>
  <si>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</si>
  <si>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</si>
  <si>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</si>
  <si>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</si>
  <si>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</si>
  <si>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</si>
  <si>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</si>
  <si>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</si>
  <si>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</si>
  <si>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</si>
  <si>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</si>
  <si>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</si>
  <si>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</si>
  <si>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</si>
  <si>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</si>
  <si>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</si>
  <si>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</si>
  <si>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</si>
  <si>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</si>
  <si>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</si>
  <si>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</si>
  <si>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</si>
  <si>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</si>
  <si>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</si>
  <si>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</si>
  <si>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</si>
  <si>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</si>
  <si>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</si>
  <si>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</si>
  <si>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</si>
  <si>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</si>
  <si>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</si>
  <si>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</si>
  <si>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</si>
  <si>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</si>
  <si>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</si>
  <si>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</si>
  <si>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</si>
  <si>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</si>
  <si>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</si>
  <si>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</si>
  <si>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</si>
  <si>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</si>
  <si>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</si>
  <si>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</si>
  <si>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</si>
  <si>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</si>
  <si>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</si>
  <si>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</si>
  <si>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</si>
  <si>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</si>
  <si>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</si>
  <si>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</si>
  <si>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</si>
  <si>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</si>
  <si>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</si>
  <si>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</si>
  <si>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</si>
  <si>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</si>
  <si>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</si>
  <si>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</si>
  <si>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</si>
  <si>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</si>
  <si>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</si>
  <si>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</si>
  <si>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</si>
  <si>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</si>
  <si>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</si>
  <si>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</si>
  <si>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</si>
  <si>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</si>
  <si>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</si>
  <si>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</si>
  <si>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</si>
  <si>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</si>
  <si>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</si>
  <si>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</si>
  <si>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</si>
  <si>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</si>
  <si>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</si>
  <si>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</si>
  <si>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</si>
  <si>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</si>
  <si>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</si>
  <si>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</si>
  <si>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</si>
  <si>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</si>
  <si>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</si>
  <si>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</si>
  <si>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</si>
  <si>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</si>
  <si>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</si>
  <si>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</si>
  <si>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</si>
  <si>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</si>
  <si>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</si>
  <si>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</si>
  <si>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</si>
  <si>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</si>
  <si>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</si>
  <si>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</si>
  <si>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</si>
  <si>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</si>
  <si>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</si>
  <si>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</si>
  <si>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</si>
  <si>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</si>
  <si>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</si>
  <si>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</si>
  <si>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</si>
  <si>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</si>
  <si>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</si>
  <si>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</si>
  <si>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</si>
  <si>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</si>
  <si>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</si>
  <si>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</si>
  <si>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</si>
  <si>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</si>
  <si>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</si>
  <si>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</si>
  <si>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</si>
  <si>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</si>
  <si>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</si>
  <si>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</si>
  <si>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</si>
  <si>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</si>
  <si>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</si>
  <si>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</si>
  <si>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</si>
  <si>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</si>
  <si>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</si>
  <si>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</si>
  <si>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</si>
  <si>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</si>
  <si>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</si>
  <si>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</si>
  <si>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</si>
  <si>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</si>
  <si>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</si>
  <si>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</si>
  <si>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</si>
  <si>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</si>
  <si>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</si>
  <si>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</si>
  <si>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</si>
  <si>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</si>
  <si>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</si>
  <si>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</si>
  <si>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</si>
  <si>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</si>
  <si>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</si>
  <si>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</si>
  <si>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</si>
  <si>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</si>
  <si>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</si>
  <si>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</si>
  <si>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</si>
  <si>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</si>
  <si>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</si>
  <si>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</si>
  <si>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</si>
  <si>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</si>
  <si>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</si>
  <si>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</si>
  <si>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</si>
  <si>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</si>
  <si>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</si>
  <si>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</si>
  <si>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</si>
  <si>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</si>
  <si>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</si>
  <si>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</si>
  <si>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</si>
  <si>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</si>
  <si>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</si>
  <si>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</si>
  <si>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</si>
  <si>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</si>
  <si>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</si>
  <si>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</si>
  <si>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</si>
  <si>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</si>
  <si>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</si>
  <si>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</si>
  <si>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</si>
  <si>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</si>
  <si>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</si>
  <si>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</si>
  <si>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</si>
  <si>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</si>
  <si>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</si>
  <si>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</si>
  <si>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</si>
  <si>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</si>
  <si>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</si>
  <si>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</si>
  <si>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</si>
  <si>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</si>
  <si>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</si>
  <si>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</si>
  <si>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</si>
  <si>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</si>
  <si>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</si>
  <si>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</si>
  <si>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</si>
  <si>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</si>
  <si>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</si>
  <si>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</si>
  <si>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</si>
  <si>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</si>
  <si>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</si>
  <si>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</si>
  <si>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</si>
  <si>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</si>
  <si>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</si>
  <si>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</si>
  <si>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</si>
  <si>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</si>
  <si>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</si>
  <si>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</si>
  <si>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</si>
  <si>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</si>
  <si>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</si>
  <si>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</si>
  <si>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</si>
  <si>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</si>
  <si>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</si>
  <si>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</si>
  <si>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</si>
  <si>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</si>
  <si>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</si>
  <si>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</si>
  <si>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</si>
  <si>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</si>
  <si>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</si>
  <si>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</si>
  <si>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</si>
  <si>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</si>
  <si>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</si>
  <si>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</si>
  <si>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</si>
  <si>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</si>
  <si>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</si>
  <si>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</si>
  <si>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</si>
  <si>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</si>
  <si>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</si>
  <si>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</si>
  <si>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</si>
  <si>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</si>
  <si>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</si>
  <si>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</si>
  <si>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</si>
  <si>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</si>
  <si>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</si>
  <si>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</si>
  <si>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</si>
  <si>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</si>
  <si>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</si>
  <si>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</si>
  <si>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</si>
  <si>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</si>
  <si>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</si>
  <si>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</si>
  <si>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</si>
  <si>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</si>
  <si>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</si>
  <si>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</si>
  <si>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</si>
  <si>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</si>
  <si>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</si>
  <si>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</si>
  <si>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</si>
  <si>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</si>
  <si>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</si>
  <si>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</si>
  <si>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</si>
  <si>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</si>
  <si>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</si>
  <si>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</si>
  <si>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</si>
  <si>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</si>
  <si>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</si>
  <si>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</si>
  <si>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</si>
  <si>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</si>
  <si>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</si>
  <si>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</si>
  <si>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</si>
  <si>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</si>
  <si>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</si>
  <si>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</si>
  <si>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</si>
  <si>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</si>
  <si>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</si>
  <si>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</si>
  <si>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</si>
  <si>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</si>
  <si>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</si>
  <si>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</si>
  <si>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</si>
  <si>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</si>
  <si>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</si>
  <si>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</si>
  <si>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</si>
  <si>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</si>
  <si>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</si>
  <si>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</si>
  <si>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</si>
  <si>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</si>
  <si>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</si>
  <si>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</si>
  <si>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</si>
  <si>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</si>
  <si>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</si>
  <si>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</si>
  <si>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</si>
  <si>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</si>
  <si>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</si>
  <si>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</si>
  <si>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</si>
  <si>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</si>
  <si>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</si>
  <si>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</si>
  <si>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</si>
  <si>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</si>
  <si>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</si>
  <si>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</si>
  <si>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</si>
  <si>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</si>
  <si>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</si>
  <si>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</si>
  <si>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</si>
  <si>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</si>
  <si>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</si>
  <si>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</si>
  <si>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</si>
  <si>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</si>
  <si>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</si>
  <si>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</si>
  <si>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</si>
  <si>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</si>
  <si>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</si>
  <si>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</si>
  <si>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</si>
  <si>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</si>
  <si>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</si>
  <si>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</si>
  <si>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</si>
  <si>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</si>
  <si>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</si>
  <si>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</si>
  <si>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</si>
  <si>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</si>
  <si>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</si>
  <si>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</si>
  <si>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</si>
  <si>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</si>
  <si>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</si>
  <si>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</si>
  <si>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</si>
  <si>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</si>
  <si>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</si>
  <si>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</si>
  <si>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</si>
  <si>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</si>
  <si>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</si>
  <si>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</si>
  <si>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</si>
  <si>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</si>
  <si>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</si>
  <si>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</si>
  <si>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</si>
  <si>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</si>
  <si>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</si>
  <si>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</si>
  <si>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</si>
  <si>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</si>
  <si>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</si>
  <si>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</si>
  <si>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</si>
  <si>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</si>
  <si>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</si>
  <si>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</si>
  <si>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</si>
  <si>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</si>
  <si>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</si>
  <si>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</si>
  <si>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</si>
  <si>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</si>
  <si>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</si>
  <si>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</si>
  <si>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</si>
  <si>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</si>
  <si>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</si>
  <si>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</si>
  <si>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</si>
  <si>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</si>
  <si>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</si>
  <si>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</si>
  <si>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</si>
  <si>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</si>
  <si>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</si>
  <si>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</si>
  <si>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</si>
  <si>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</si>
  <si>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</si>
  <si>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</si>
  <si>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</si>
  <si>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</si>
  <si>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</si>
  <si>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</si>
  <si>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</si>
  <si>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</si>
  <si>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</si>
  <si>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</si>
  <si>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</si>
  <si>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</si>
  <si>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</si>
  <si>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</si>
  <si>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</si>
  <si>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</si>
  <si>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</si>
  <si>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</si>
  <si>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</si>
  <si>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</si>
  <si>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</si>
  <si>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</si>
  <si>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</si>
  <si>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</si>
  <si>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</si>
  <si>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</si>
  <si>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</si>
  <si>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</si>
  <si>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</si>
  <si>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</si>
  <si>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</si>
  <si>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</si>
  <si>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</si>
  <si>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</si>
  <si>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</si>
  <si>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</si>
  <si>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</si>
  <si>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</si>
  <si>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</si>
  <si>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</si>
  <si>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</si>
  <si>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</si>
  <si>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</si>
  <si>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</si>
  <si>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</si>
  <si>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</si>
  <si>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</si>
  <si>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</si>
  <si>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</si>
  <si>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</si>
  <si>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</si>
  <si>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</si>
  <si>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</si>
  <si>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</si>
  <si>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</si>
  <si>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</si>
  <si>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</si>
  <si>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</si>
  <si>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</si>
  <si>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</si>
  <si>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</si>
  <si>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</si>
  <si>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</si>
  <si>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</si>
  <si>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</si>
  <si>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</si>
  <si>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</si>
  <si>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</si>
  <si>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</si>
  <si>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</si>
  <si>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</si>
  <si>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</si>
  <si>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</si>
  <si>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</si>
  <si>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</si>
  <si>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</si>
  <si>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</si>
  <si>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</si>
  <si>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</si>
  <si>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</si>
  <si>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</si>
  <si>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</si>
  <si>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</si>
  <si>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</si>
  <si>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</si>
  <si>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</si>
  <si>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</si>
  <si>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</si>
  <si>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</si>
  <si>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</si>
  <si>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</si>
  <si>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</si>
  <si>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</si>
  <si>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</si>
  <si>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</si>
  <si>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</si>
  <si>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</si>
  <si>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</si>
  <si>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</si>
  <si>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</si>
  <si>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</si>
  <si>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</si>
  <si>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</si>
  <si>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</si>
  <si>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</si>
  <si>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</si>
  <si>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</si>
  <si>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</si>
  <si>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</si>
  <si>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</si>
  <si>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</si>
  <si>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</si>
  <si>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</si>
  <si>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</si>
  <si>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</si>
  <si>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</si>
  <si>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</si>
  <si>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</si>
  <si>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</si>
  <si>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</si>
  <si>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</si>
  <si>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</si>
  <si>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</si>
  <si>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</si>
  <si>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</si>
  <si>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</si>
  <si>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</si>
  <si>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</si>
  <si>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</si>
  <si>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</si>
  <si>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</si>
  <si>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</si>
  <si>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</si>
  <si>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</si>
  <si>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</si>
  <si>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</si>
  <si>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</si>
  <si>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</si>
  <si>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</si>
  <si>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</si>
  <si>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</si>
  <si>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</si>
  <si>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</si>
  <si>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</si>
  <si>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</si>
  <si>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</si>
  <si>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</si>
  <si>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</si>
  <si>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</si>
  <si>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</si>
  <si>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</si>
  <si>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</si>
  <si>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</si>
  <si>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</si>
  <si>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</si>
  <si>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</si>
  <si>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</si>
  <si>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</si>
  <si>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</si>
  <si>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</si>
  <si>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</si>
  <si>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</si>
  <si>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</si>
  <si>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</si>
  <si>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</si>
  <si>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</si>
  <si>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</si>
  <si>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</si>
  <si>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</si>
  <si>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</si>
  <si>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</si>
  <si>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</si>
  <si>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</si>
  <si>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</si>
  <si>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</si>
  <si>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</si>
  <si>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</si>
  <si>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</si>
  <si>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</si>
  <si>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</si>
  <si>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</si>
  <si>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</si>
  <si>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</si>
  <si>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</si>
  <si>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</si>
  <si>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</si>
  <si>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</si>
  <si>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</si>
  <si>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</si>
  <si>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</si>
  <si>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</si>
  <si>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</si>
  <si>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</si>
  <si>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</si>
  <si>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</si>
  <si>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</si>
  <si>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</si>
  <si>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</si>
  <si>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</si>
  <si>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</si>
  <si>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</si>
  <si>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</si>
  <si>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</si>
  <si>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</si>
  <si>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</si>
  <si>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</si>
  <si>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</si>
  <si>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</si>
  <si>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</si>
  <si>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</si>
  <si>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</si>
  <si>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</si>
  <si>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</si>
  <si>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</si>
  <si>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</si>
  <si>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</si>
  <si>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</si>
  <si>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</si>
  <si>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</si>
  <si>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</si>
  <si>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</si>
  <si>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</si>
  <si>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</si>
  <si>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</si>
  <si>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</si>
  <si>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</si>
  <si>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</si>
  <si>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</si>
  <si>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</si>
  <si>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</si>
  <si>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</si>
  <si>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</si>
  <si>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</si>
  <si>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</si>
  <si>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</si>
  <si>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</si>
  <si>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</si>
  <si>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</si>
  <si>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</si>
  <si>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</si>
  <si>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</si>
  <si>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</si>
  <si>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</si>
  <si>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</si>
  <si>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</si>
  <si>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</si>
  <si>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</si>
  <si>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</si>
  <si>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</si>
  <si>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</si>
  <si>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</si>
  <si>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</si>
  <si>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</si>
  <si>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</si>
  <si>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</si>
  <si>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</si>
  <si>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</si>
  <si>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</si>
  <si>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</si>
  <si>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</si>
  <si>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</si>
  <si>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</si>
  <si>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</si>
  <si>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</si>
  <si>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</si>
  <si>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</si>
  <si>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</si>
  <si>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</si>
  <si>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</si>
  <si>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</si>
  <si>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</si>
  <si>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</si>
  <si>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</si>
  <si>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</si>
  <si>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</si>
  <si>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</si>
  <si>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</si>
  <si>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</si>
  <si>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</si>
  <si>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</si>
  <si>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</si>
  <si>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</si>
  <si>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</si>
  <si>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</si>
  <si>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</si>
  <si>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</si>
  <si>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</si>
  <si>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</si>
  <si>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</si>
  <si>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</si>
  <si>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</si>
  <si>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</si>
  <si>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</si>
  <si>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</si>
  <si>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</si>
  <si>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</si>
  <si>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</si>
  <si>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</si>
  <si>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</si>
  <si>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</si>
  <si>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</si>
  <si>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</si>
  <si>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</si>
  <si>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</si>
  <si>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</si>
  <si>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</si>
  <si>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</si>
  <si>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</si>
  <si>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</si>
  <si>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</si>
  <si>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</si>
  <si>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</si>
  <si>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</si>
  <si>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</si>
  <si>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</si>
  <si>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</si>
  <si>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</si>
  <si>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</si>
  <si>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</si>
  <si>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</si>
  <si>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</si>
  <si>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</si>
  <si>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</si>
  <si>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</si>
  <si>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</si>
  <si>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</si>
  <si>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</si>
  <si>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</si>
  <si>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</si>
  <si>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</si>
  <si>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</si>
  <si>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</si>
  <si>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</si>
  <si>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</si>
  <si>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</si>
  <si>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</si>
  <si>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</si>
  <si>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</si>
  <si>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</si>
  <si>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</si>
  <si>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</si>
  <si>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</si>
  <si>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</si>
  <si>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</si>
  <si>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</si>
  <si>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</si>
  <si>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</si>
  <si>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</si>
  <si>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</si>
  <si>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</si>
  <si>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</si>
  <si>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</si>
  <si>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</si>
  <si>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</si>
  <si>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</si>
  <si>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</si>
  <si>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</si>
  <si>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</si>
  <si>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</si>
  <si>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</si>
  <si>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</si>
  <si>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</si>
  <si>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</si>
  <si>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</si>
  <si>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</si>
  <si>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</si>
  <si>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</si>
  <si>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</si>
  <si>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</si>
  <si>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</si>
  <si>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</si>
  <si>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</si>
  <si>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</si>
  <si>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</si>
  <si>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</si>
  <si>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</si>
  <si>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</si>
  <si>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</si>
  <si>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</si>
  <si>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</si>
  <si>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</si>
  <si>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</si>
  <si>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</si>
  <si>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</si>
  <si>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</si>
  <si>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</si>
  <si>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</si>
  <si>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</si>
  <si>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</si>
  <si>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</si>
  <si>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</si>
  <si>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</si>
  <si>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</si>
  <si>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</si>
  <si>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</si>
  <si>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</si>
  <si>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</si>
  <si>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</si>
  <si>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</si>
  <si>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</si>
  <si>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</si>
  <si>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</si>
  <si>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</si>
  <si>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</si>
  <si>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</si>
  <si>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</si>
  <si>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</si>
  <si>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</si>
  <si>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</si>
  <si>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</si>
  <si>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</si>
  <si>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</si>
  <si>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</si>
  <si>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</si>
  <si>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</si>
  <si>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</si>
  <si>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</si>
  <si>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</si>
  <si>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</si>
  <si>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</si>
  <si>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</si>
  <si>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</si>
  <si>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</si>
  <si>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</si>
  <si>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</si>
  <si>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</si>
  <si>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</si>
  <si>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</si>
  <si>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</si>
  <si>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</si>
  <si>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</si>
  <si>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</si>
  <si>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</si>
  <si>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</si>
  <si>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</si>
  <si>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</si>
  <si>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</si>
  <si>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</si>
  <si>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</si>
  <si>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</si>
  <si>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</si>
  <si>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</si>
  <si>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</si>
  <si>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</si>
  <si>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</si>
  <si>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</si>
  <si>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</si>
  <si>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</si>
  <si>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</si>
  <si>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</si>
  <si>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</si>
  <si>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</si>
  <si>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</si>
  <si>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</si>
  <si>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</si>
  <si>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</si>
  <si>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</si>
  <si>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</si>
  <si>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</si>
  <si>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</si>
  <si>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</si>
  <si>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</si>
  <si>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</si>
  <si>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</si>
  <si>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</si>
  <si>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</si>
  <si>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</si>
  <si>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</si>
  <si>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</si>
  <si>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</si>
  <si>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</si>
  <si>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</si>
  <si>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</si>
  <si>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</si>
  <si>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</si>
  <si>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</si>
  <si>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</si>
  <si>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</si>
  <si>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</si>
  <si>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</si>
  <si>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</si>
  <si>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</si>
  <si>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</si>
  <si>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</si>
  <si>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</si>
  <si>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</si>
  <si>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</si>
  <si>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</si>
  <si>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</si>
  <si>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</si>
  <si>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</si>
  <si>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</si>
  <si>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</si>
  <si>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</si>
  <si>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</si>
  <si>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</si>
  <si>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</si>
  <si>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</si>
  <si>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</si>
  <si>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</si>
  <si>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</si>
  <si>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</si>
  <si>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</si>
  <si>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</si>
  <si>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</si>
  <si>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</si>
  <si>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</si>
  <si>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</si>
  <si>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</si>
  <si>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</si>
  <si>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</si>
  <si>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</si>
  <si>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</si>
  <si>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</si>
  <si>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</si>
  <si>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</si>
  <si>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</si>
  <si>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</si>
  <si>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</si>
  <si>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</si>
  <si>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</si>
  <si>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</si>
  <si>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</si>
  <si>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</si>
  <si>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</si>
  <si>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</si>
  <si>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</si>
  <si>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</si>
  <si>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</si>
  <si>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</si>
  <si>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</si>
  <si>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</si>
  <si>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</si>
  <si>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</si>
  <si>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</si>
  <si>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</si>
  <si>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</si>
  <si>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</si>
  <si>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</si>
  <si>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</si>
  <si>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</si>
  <si>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</si>
  <si>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</si>
  <si>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</si>
  <si>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</si>
  <si>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</si>
  <si>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</si>
  <si>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</si>
  <si>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</si>
  <si>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</si>
  <si>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</si>
  <si>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</si>
  <si>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</si>
  <si>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</si>
  <si>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</si>
  <si>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</si>
  <si>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</si>
  <si>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</si>
  <si>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</si>
  <si>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</si>
  <si>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</si>
  <si>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</si>
  <si>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</si>
  <si>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</si>
  <si>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</si>
  <si>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</si>
  <si>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</si>
  <si>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</si>
  <si>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</si>
  <si>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</si>
  <si>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</si>
  <si>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</si>
  <si>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</si>
  <si>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</si>
  <si>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</si>
  <si>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</si>
  <si>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</si>
  <si>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</si>
  <si>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</si>
  <si>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</si>
  <si>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</si>
  <si>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</si>
  <si>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</si>
  <si>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</si>
  <si>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</si>
  <si>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</si>
  <si>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</si>
  <si>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</si>
  <si>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</si>
  <si>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</si>
  <si>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</si>
  <si>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</si>
  <si>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</si>
  <si>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</si>
  <si>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</si>
  <si>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</si>
  <si>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</si>
  <si>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</si>
  <si>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</si>
  <si>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</si>
  <si>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</si>
  <si>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</si>
  <si>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</si>
  <si>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</si>
  <si>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</si>
  <si>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</si>
  <si>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</si>
  <si>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</si>
  <si>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</si>
  <si>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</si>
  <si>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</si>
  <si>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</si>
  <si>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</si>
  <si>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</si>
  <si>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</si>
  <si>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</si>
  <si>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</si>
  <si>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</si>
  <si>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</si>
  <si>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</si>
  <si>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</si>
  <si>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</si>
  <si>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</si>
  <si>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</si>
  <si>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</si>
  <si>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</si>
  <si>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</si>
  <si>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</si>
  <si>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</si>
  <si>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</si>
  <si>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</si>
  <si>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</si>
  <si>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</si>
  <si>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</si>
  <si>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</si>
  <si>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</si>
  <si>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</si>
  <si>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</si>
  <si>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</si>
  <si>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</si>
  <si>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</si>
  <si>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</si>
  <si>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</si>
  <si>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</si>
  <si>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</si>
  <si>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</si>
  <si>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</si>
  <si>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</si>
  <si>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</si>
  <si>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</si>
  <si>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</si>
  <si>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</si>
  <si>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</si>
  <si>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</si>
  <si>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</si>
  <si>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</si>
  <si>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</si>
  <si>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</si>
  <si>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</si>
  <si>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</si>
  <si>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</si>
  <si>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</si>
  <si>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</si>
  <si>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</si>
  <si>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</si>
  <si>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</si>
  <si>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</si>
  <si>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</si>
  <si>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</si>
  <si>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</si>
  <si>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</si>
  <si>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</si>
  <si>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</si>
  <si>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</si>
  <si>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</si>
  <si>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</si>
  <si>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</si>
  <si>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</si>
  <si>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</si>
  <si>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</si>
  <si>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</si>
  <si>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</si>
  <si>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</si>
  <si>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</si>
  <si>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</si>
  <si>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</si>
  <si>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</si>
  <si>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</si>
  <si>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</si>
  <si>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</si>
  <si>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</si>
  <si>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</si>
  <si>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</si>
  <si>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</si>
  <si>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</si>
  <si>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</si>
  <si>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</si>
  <si>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</si>
  <si>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</si>
  <si>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</si>
  <si>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</si>
  <si>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</si>
  <si>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</si>
  <si>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</si>
  <si>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</si>
  <si>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</si>
  <si>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</si>
  <si>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</si>
  <si>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</si>
  <si>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</si>
  <si>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</si>
  <si>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</si>
  <si>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</si>
  <si>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</si>
  <si>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</si>
  <si>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</si>
  <si>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</si>
  <si>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</si>
  <si>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</si>
  <si>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</si>
  <si>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</si>
  <si>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</si>
  <si>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</si>
  <si>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</si>
  <si>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</si>
  <si>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</si>
  <si>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</si>
  <si>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</si>
  <si>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</si>
  <si>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</si>
  <si>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</si>
  <si>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</si>
  <si>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</si>
  <si>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</si>
  <si>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</si>
  <si>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</si>
  <si>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</si>
  <si>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</si>
  <si>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</si>
  <si>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</si>
  <si>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</si>
  <si>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</si>
  <si>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</si>
  <si>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</si>
  <si>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</si>
  <si>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</si>
  <si>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</si>
  <si>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</si>
  <si>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</si>
  <si>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</si>
  <si>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</si>
  <si>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</si>
  <si>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</si>
  <si>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</si>
  <si>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</si>
  <si>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</si>
  <si>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</si>
  <si>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</si>
  <si>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</si>
  <si>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</si>
  <si>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</si>
  <si>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</si>
  <si>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</si>
  <si>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</si>
  <si>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</si>
  <si>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</si>
  <si>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</si>
  <si>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</si>
  <si>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</si>
  <si>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</si>
  <si>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</si>
  <si>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</si>
  <si>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</si>
  <si>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</si>
  <si>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</si>
  <si>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</si>
  <si>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</si>
  <si>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</si>
  <si>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</si>
  <si>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</si>
  <si>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</si>
  <si>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</si>
  <si>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</si>
  <si>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</si>
  <si>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</si>
  <si>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</si>
  <si>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</si>
  <si>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</si>
  <si>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</si>
  <si>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</si>
  <si>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</si>
  <si>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</si>
  <si>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</si>
  <si>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</si>
  <si>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</si>
  <si>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</si>
  <si>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</si>
  <si>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</si>
  <si>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</si>
  <si>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</si>
  <si>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</si>
  <si>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</si>
  <si>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</si>
  <si>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</si>
  <si>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</si>
  <si>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</si>
  <si>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</si>
  <si>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</si>
  <si>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</si>
  <si>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</si>
  <si>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</si>
  <si>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</si>
  <si>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</si>
  <si>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</si>
  <si>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</si>
  <si>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</si>
  <si>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</si>
  <si>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</si>
  <si>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</si>
  <si>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</si>
  <si>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</si>
  <si>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</si>
  <si>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</si>
  <si>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</si>
  <si>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</si>
  <si>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</si>
  <si>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</si>
  <si>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</si>
  <si>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</si>
  <si>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</si>
  <si>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</si>
  <si>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</si>
  <si>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</si>
  <si>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</si>
  <si>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</si>
  <si>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</si>
  <si>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</si>
  <si>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</si>
  <si>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</si>
  <si>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</si>
  <si>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</si>
  <si>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</si>
  <si>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</si>
  <si>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</si>
  <si>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</si>
  <si>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</si>
  <si>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</si>
  <si>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</si>
  <si>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</si>
  <si>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</si>
  <si>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</si>
  <si>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</si>
  <si>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</si>
  <si>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</si>
  <si>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</si>
  <si>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</si>
  <si>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</si>
  <si>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</si>
  <si>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</si>
  <si>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</si>
  <si>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</si>
  <si>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</si>
  <si>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</si>
  <si>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</si>
  <si>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</si>
  <si>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</si>
  <si>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</si>
  <si>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</si>
  <si>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</si>
  <si>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</si>
  <si>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</si>
  <si>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</si>
  <si>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</si>
  <si>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</si>
  <si>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</si>
  <si>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</si>
  <si>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</si>
  <si>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</si>
  <si>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</si>
  <si>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</si>
  <si>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</si>
  <si>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</si>
  <si>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</si>
  <si>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</si>
  <si>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</si>
  <si>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</si>
  <si>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</si>
  <si>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</si>
  <si>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</si>
  <si>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</si>
  <si>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</si>
  <si>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</si>
  <si>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</si>
  <si>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</si>
  <si>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</si>
  <si>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</si>
  <si>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</si>
  <si>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</si>
  <si>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</si>
  <si>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</si>
  <si>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</si>
  <si>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</si>
  <si>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</si>
  <si>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</si>
  <si>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</si>
  <si>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</si>
  <si>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</si>
  <si>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</si>
  <si>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</si>
  <si>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</si>
  <si>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</si>
  <si>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</si>
  <si>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</si>
  <si>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</si>
  <si>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</si>
  <si>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</si>
  <si>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</si>
  <si>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</si>
  <si>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</si>
  <si>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</si>
  <si>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</si>
  <si>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</si>
  <si>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</si>
  <si>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</si>
  <si>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</si>
  <si>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</si>
  <si>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</si>
  <si>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</si>
  <si>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</si>
  <si>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</si>
  <si>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</si>
  <si>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</si>
  <si>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</si>
  <si>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</si>
  <si>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</si>
  <si>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</si>
  <si>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</si>
  <si>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</si>
  <si>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</si>
  <si>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</si>
  <si>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</si>
  <si>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</si>
  <si>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</si>
  <si>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</si>
  <si>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</si>
  <si>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</si>
  <si>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</si>
  <si>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</si>
  <si>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</si>
  <si>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</si>
  <si>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</si>
  <si>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</si>
  <si>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</si>
  <si>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</si>
  <si>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</si>
  <si>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</si>
  <si>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</si>
  <si>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</si>
  <si>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</si>
  <si>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</si>
  <si>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</si>
  <si>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</si>
  <si>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</si>
  <si>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</si>
  <si>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</si>
  <si>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</si>
  <si>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</si>
  <si>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</si>
  <si>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</si>
  <si>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</si>
  <si>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</si>
  <si>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</si>
  <si>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</si>
  <si>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</si>
  <si>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</si>
  <si>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</si>
  <si>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</si>
  <si>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</si>
  <si>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</si>
  <si>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</si>
  <si>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</si>
  <si>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</si>
  <si>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</si>
  <si>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</si>
  <si>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</si>
  <si>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</si>
  <si>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</si>
  <si>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</si>
  <si>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</si>
  <si>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</si>
  <si>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</si>
  <si>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</si>
  <si>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</si>
  <si>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</si>
  <si>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</si>
  <si>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</si>
  <si>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</si>
  <si>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</si>
  <si>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</si>
  <si>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</si>
  <si>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</si>
  <si>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</si>
  <si>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</si>
  <si>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</si>
  <si>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</si>
  <si>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</si>
  <si>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</si>
  <si>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</si>
  <si>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</si>
  <si>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</si>
  <si>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</si>
  <si>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</si>
  <si>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</si>
  <si>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</si>
  <si>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</si>
  <si>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</si>
  <si>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</si>
  <si>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</si>
  <si>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</si>
  <si>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</si>
  <si>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</si>
  <si>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</si>
  <si>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</si>
  <si>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</si>
  <si>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</si>
  <si>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</si>
  <si>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</si>
  <si>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</si>
  <si>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</si>
  <si>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</si>
  <si>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</si>
  <si>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</si>
  <si>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</si>
  <si>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</si>
  <si>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</si>
  <si>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</si>
  <si>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</si>
  <si>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</si>
  <si>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</si>
  <si>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</si>
  <si>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</si>
  <si>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</si>
  <si>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</si>
  <si>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</si>
  <si>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</si>
  <si>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</si>
  <si>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</si>
  <si>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</si>
  <si>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</si>
  <si>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</si>
  <si>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</si>
  <si>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</si>
  <si>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</si>
  <si>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</si>
  <si>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</si>
  <si>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</si>
  <si>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</si>
  <si>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</si>
  <si>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</si>
  <si>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</si>
  <si>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</si>
  <si>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</si>
  <si>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</si>
  <si>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</si>
  <si>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</si>
  <si>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</si>
  <si>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</si>
  <si>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</si>
  <si>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</si>
  <si>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</si>
  <si>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</si>
  <si>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</si>
  <si>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</si>
  <si>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</si>
  <si>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</si>
  <si>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</si>
  <si>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</si>
  <si>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</si>
  <si>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</si>
  <si>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</si>
  <si>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</si>
  <si>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</si>
  <si>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</si>
  <si>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</si>
  <si>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</si>
  <si>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</si>
  <si>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</si>
  <si>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</si>
  <si>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</si>
  <si>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</si>
  <si>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</si>
  <si>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</si>
  <si>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</si>
  <si>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</si>
  <si>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</si>
  <si>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</si>
  <si>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</si>
  <si>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</si>
  <si>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</si>
  <si>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</si>
  <si>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</si>
  <si>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</si>
  <si>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</si>
  <si>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</si>
  <si>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</si>
  <si>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</si>
  <si>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</si>
  <si>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</si>
  <si>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</si>
  <si>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</si>
  <si>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</si>
  <si>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</si>
  <si>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</si>
  <si>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</si>
  <si>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</si>
  <si>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</si>
  <si>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</si>
  <si>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</si>
  <si>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</si>
  <si>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</si>
  <si>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</si>
  <si>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</si>
  <si>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</si>
  <si>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</si>
  <si>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</si>
  <si>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</si>
  <si>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</si>
  <si>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</si>
  <si>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</si>
  <si>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</si>
  <si>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</si>
  <si>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</si>
  <si>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</si>
  <si>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</si>
  <si>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</si>
  <si>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</si>
  <si>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</si>
  <si>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</si>
  <si>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</si>
  <si>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</si>
  <si>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</si>
  <si>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</si>
  <si>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</si>
  <si>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</si>
  <si>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</si>
  <si>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</si>
  <si>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</si>
  <si>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</si>
  <si>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</si>
  <si>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</si>
  <si>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</si>
  <si>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</si>
  <si>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</si>
  <si>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</si>
  <si>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</si>
  <si>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</si>
  <si>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</si>
  <si>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</si>
  <si>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</si>
  <si>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</si>
  <si>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</si>
  <si>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</si>
  <si>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</si>
  <si>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</si>
  <si>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</si>
  <si>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</si>
  <si>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</si>
  <si>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</si>
  <si>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</si>
  <si>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</si>
  <si>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</si>
  <si>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</si>
  <si>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</si>
  <si>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</si>
  <si>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</si>
  <si>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</si>
  <si>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</si>
  <si>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</si>
  <si>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</si>
  <si>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</si>
  <si>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</si>
  <si>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</si>
  <si>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</si>
  <si>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</si>
  <si>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</si>
  <si>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</si>
  <si>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</si>
  <si>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</si>
  <si>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</si>
  <si>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</si>
  <si>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</si>
  <si>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</si>
  <si>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</si>
  <si>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</si>
  <si>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</si>
  <si>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</si>
  <si>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</si>
  <si>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</si>
  <si>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</si>
  <si>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</si>
  <si>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</si>
  <si>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</si>
  <si>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</si>
  <si>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</si>
  <si>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</si>
  <si>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</si>
  <si>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</si>
  <si>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</si>
  <si>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</si>
  <si>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</si>
  <si>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</si>
  <si>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</si>
  <si>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</si>
  <si>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</si>
  <si>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</si>
  <si>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</si>
  <si>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</si>
  <si>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</si>
  <si>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</si>
  <si>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</si>
  <si>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</si>
  <si>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</si>
  <si>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</si>
  <si>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</si>
  <si>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</si>
  <si>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</si>
  <si>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</si>
  <si>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</si>
  <si>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</si>
  <si>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</si>
  <si>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</si>
  <si>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</si>
  <si>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</si>
  <si>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</si>
  <si>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</si>
  <si>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</si>
  <si>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</si>
  <si>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</si>
  <si>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</si>
  <si>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</si>
  <si>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</si>
  <si>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</si>
  <si>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</si>
  <si>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</si>
  <si>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</si>
  <si>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</si>
  <si>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</si>
  <si>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</si>
  <si>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</si>
  <si>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</si>
  <si>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</si>
  <si>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</si>
  <si>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</si>
  <si>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</si>
  <si>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</si>
  <si>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</si>
  <si>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</si>
  <si>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</si>
  <si>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</si>
  <si>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</si>
  <si>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</si>
  <si>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</si>
  <si>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</si>
  <si>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</si>
  <si>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</si>
  <si>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</si>
  <si>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</si>
  <si>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</si>
  <si>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</si>
  <si>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</si>
  <si>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</si>
  <si>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</si>
  <si>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</si>
  <si>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</si>
  <si>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</si>
  <si>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</si>
  <si>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</si>
  <si>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</si>
  <si>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</si>
  <si>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</si>
  <si>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</si>
  <si>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</si>
  <si>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</si>
  <si>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</si>
  <si>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</si>
  <si>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</si>
  <si>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</si>
  <si>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</si>
  <si>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</si>
  <si>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</si>
  <si>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</si>
  <si>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</si>
  <si>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</si>
  <si>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</si>
  <si>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</si>
  <si>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</si>
  <si>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</si>
  <si>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</si>
  <si>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</si>
  <si>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</si>
  <si>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</si>
  <si>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</si>
  <si>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</si>
  <si>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</si>
  <si>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</si>
  <si>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</si>
  <si>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</si>
  <si>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</si>
  <si>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</si>
  <si>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</si>
  <si>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</si>
  <si>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</si>
  <si>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</si>
  <si>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</si>
  <si>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</si>
  <si>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</si>
  <si>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</si>
  <si>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</si>
  <si>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</si>
  <si>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</si>
  <si>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</si>
  <si>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</si>
  <si>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</si>
  <si>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</si>
  <si>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</si>
  <si>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</si>
  <si>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</si>
  <si>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</si>
  <si>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</si>
  <si>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</si>
  <si>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</si>
  <si>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</si>
  <si>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</si>
  <si>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</si>
  <si>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</si>
  <si>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</si>
  <si>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</si>
  <si>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</si>
  <si>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</si>
  <si>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</si>
  <si>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</si>
  <si>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</si>
  <si>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</si>
  <si>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</si>
  <si>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</si>
  <si>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</si>
  <si>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</si>
  <si>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</si>
  <si>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</si>
  <si>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</si>
  <si>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</si>
  <si>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</si>
  <si>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</si>
  <si>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</si>
  <si>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</si>
  <si>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</si>
  <si>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</si>
  <si>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</si>
  <si>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</si>
  <si>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</si>
  <si>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</si>
  <si>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</si>
  <si>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</si>
  <si>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</si>
  <si>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</si>
  <si>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</si>
  <si>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</si>
  <si>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</si>
  <si>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</si>
  <si>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</si>
  <si>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</si>
  <si>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</si>
  <si>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</si>
  <si>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</si>
  <si>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</si>
  <si>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</si>
  <si>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</si>
  <si>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</si>
  <si>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</si>
  <si>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</si>
  <si>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</si>
  <si>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</si>
  <si>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</si>
  <si>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</si>
  <si>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</si>
  <si>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</si>
  <si>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</si>
  <si>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</si>
  <si>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</si>
  <si>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</si>
  <si>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</si>
  <si>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</si>
  <si>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</si>
  <si>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</si>
  <si>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</si>
  <si>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</si>
  <si>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</si>
  <si>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</si>
  <si>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</si>
  <si>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</si>
  <si>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</si>
  <si>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</si>
  <si>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</si>
  <si>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</si>
  <si>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</si>
  <si>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</si>
  <si>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</si>
  <si>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</si>
  <si>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</si>
  <si>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</si>
  <si>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</si>
  <si>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</si>
  <si>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</si>
  <si>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</si>
  <si>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</si>
  <si>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</si>
  <si>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</si>
  <si>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</si>
  <si>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</si>
  <si>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</si>
  <si>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</si>
  <si>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</si>
  <si>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</si>
  <si>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</si>
  <si>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</si>
  <si>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</si>
  <si>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</si>
  <si>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</si>
  <si>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</si>
  <si>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</si>
  <si>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</si>
  <si>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</si>
  <si>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</si>
  <si>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</si>
  <si>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</si>
  <si>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</si>
  <si>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</si>
  <si>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</si>
  <si>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</si>
  <si>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</si>
  <si>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</si>
  <si>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</si>
  <si>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</si>
  <si>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</si>
  <si>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</si>
  <si>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</si>
  <si>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</si>
  <si>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</si>
  <si>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</si>
  <si>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</si>
  <si>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</si>
  <si>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</si>
  <si>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</si>
  <si>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</si>
  <si>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</si>
  <si>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</si>
  <si>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</si>
  <si>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</si>
  <si>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</si>
  <si>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</si>
  <si>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</si>
  <si>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</si>
  <si>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</si>
  <si>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</si>
  <si>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</si>
  <si>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</si>
  <si>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</si>
  <si>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</si>
  <si>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</si>
  <si>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</si>
  <si>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</si>
  <si>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</si>
  <si>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</si>
  <si>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</si>
  <si>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</si>
  <si>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</si>
  <si>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</si>
  <si>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</si>
  <si>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</si>
  <si>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</si>
  <si>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</si>
  <si>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</si>
  <si>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</si>
  <si>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</si>
  <si>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</si>
  <si>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</si>
  <si>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</si>
  <si>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</si>
  <si>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</si>
  <si>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</si>
  <si>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</si>
  <si>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</si>
  <si>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</si>
  <si>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</si>
  <si>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</si>
  <si>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</si>
  <si>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</si>
  <si>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</si>
  <si>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</si>
  <si>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</si>
  <si>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</si>
  <si>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</si>
  <si>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</si>
  <si>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</si>
  <si>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</si>
  <si>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</si>
  <si>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</si>
  <si>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</si>
  <si>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</si>
  <si>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</si>
  <si>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</si>
  <si>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</si>
  <si>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</si>
  <si>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</si>
  <si>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</si>
  <si>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</si>
  <si>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</si>
  <si>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</si>
  <si>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</si>
  <si>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</si>
  <si>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</si>
  <si>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</si>
  <si>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</si>
  <si>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</si>
  <si>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</si>
  <si>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</si>
  <si>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</si>
  <si>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</si>
  <si>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</si>
  <si>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</si>
  <si>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</si>
  <si>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</si>
  <si>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</si>
  <si>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</si>
  <si>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</si>
  <si>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</si>
  <si>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</si>
  <si>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</si>
  <si>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</si>
  <si>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</si>
  <si>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</si>
  <si>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</si>
  <si>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</si>
  <si>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</si>
  <si>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</si>
  <si>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</si>
  <si>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</si>
  <si>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</si>
  <si>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</si>
  <si>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</si>
  <si>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</si>
  <si>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</si>
  <si>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</si>
  <si>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</si>
  <si>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</si>
  <si>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</si>
  <si>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</si>
  <si>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</si>
  <si>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</si>
  <si>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</si>
  <si>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</si>
  <si>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</si>
  <si>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</si>
  <si>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</si>
  <si>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</si>
  <si>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</si>
  <si>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</si>
  <si>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</si>
  <si>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</si>
  <si>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</si>
  <si>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</si>
  <si>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</si>
  <si>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</si>
  <si>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</si>
  <si>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</si>
  <si>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</si>
  <si>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</si>
  <si>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</si>
  <si>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</si>
  <si>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</si>
  <si>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</si>
  <si>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</si>
  <si>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</si>
  <si>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</si>
  <si>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</si>
  <si>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</si>
  <si>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</si>
  <si>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</si>
  <si>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</si>
  <si>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</si>
  <si>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</si>
  <si>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</si>
  <si>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</si>
  <si>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</si>
  <si>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</si>
  <si>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</si>
  <si>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</si>
  <si>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</si>
  <si>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</si>
  <si>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</si>
  <si>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</si>
  <si>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</si>
  <si>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</si>
  <si>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</si>
  <si>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</si>
  <si>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</si>
  <si>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</si>
  <si>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</si>
  <si>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</si>
  <si>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</si>
  <si>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</si>
  <si>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</si>
  <si>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</si>
  <si>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</si>
  <si>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</si>
  <si>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</si>
  <si>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</si>
  <si>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</si>
  <si>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</si>
  <si>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</si>
  <si>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</si>
  <si>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</si>
  <si>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</si>
  <si>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</si>
  <si>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</si>
  <si>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</si>
  <si>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</si>
  <si>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</si>
  <si>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</si>
  <si>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</si>
  <si>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</si>
  <si>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</si>
  <si>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</si>
  <si>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</si>
  <si>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</si>
  <si>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</si>
  <si>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</si>
  <si>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</si>
  <si>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</si>
  <si>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</si>
  <si>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</si>
  <si>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</si>
  <si>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</si>
  <si>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</si>
  <si>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</si>
  <si>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</si>
  <si>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</si>
  <si>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</si>
  <si>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</si>
  <si>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</si>
  <si>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</si>
  <si>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</si>
  <si>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</si>
  <si>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</si>
  <si>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</si>
  <si>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</si>
  <si>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</si>
  <si>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</si>
  <si>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</si>
  <si>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</si>
  <si>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</si>
  <si>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</si>
  <si>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</si>
  <si>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</si>
  <si>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</si>
  <si>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</si>
  <si>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</si>
  <si>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</si>
  <si>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</si>
  <si>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</si>
  <si>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</si>
  <si>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</si>
  <si>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</si>
  <si>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</si>
  <si>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</si>
  <si>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</si>
  <si>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</si>
  <si>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</si>
  <si>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</si>
  <si>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</si>
  <si>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</si>
  <si>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</si>
  <si>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</si>
  <si>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</si>
  <si>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</si>
  <si>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</si>
  <si>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</si>
  <si>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</si>
  <si>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</si>
  <si>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</si>
  <si>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</si>
  <si>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</si>
  <si>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</si>
  <si>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</si>
  <si>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</si>
  <si>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</si>
  <si>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</si>
  <si>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</si>
  <si>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</si>
  <si>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</si>
  <si>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</si>
  <si>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</si>
  <si>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</si>
  <si>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</si>
  <si>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</si>
  <si>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</si>
  <si>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</si>
  <si>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</si>
  <si>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</si>
  <si>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</si>
  <si>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</si>
  <si>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</si>
  <si>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</si>
  <si>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</si>
  <si>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</si>
  <si>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</si>
  <si>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</si>
  <si>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</si>
  <si>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</si>
  <si>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</si>
  <si>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</si>
  <si>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</si>
  <si>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</si>
  <si>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</si>
  <si>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</si>
  <si>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</si>
  <si>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</si>
  <si>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</si>
  <si>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</si>
  <si>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</si>
  <si>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</si>
  <si>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</si>
  <si>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</si>
  <si>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</si>
  <si>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</si>
  <si>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</si>
  <si>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</si>
  <si>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</si>
  <si>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</si>
  <si>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</si>
  <si>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</si>
  <si>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</si>
  <si>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</si>
  <si>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</si>
  <si>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</si>
  <si>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</si>
  <si>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</si>
  <si>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</si>
  <si>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</si>
  <si>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</si>
  <si>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</si>
  <si>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</si>
  <si>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</si>
  <si>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</si>
  <si>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</si>
  <si>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</si>
  <si>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</si>
  <si>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</si>
  <si>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</si>
  <si>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</si>
  <si>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</si>
  <si>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</si>
  <si>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</si>
  <si>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</si>
  <si>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</si>
  <si>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</si>
  <si>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</si>
  <si>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</si>
  <si>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</si>
  <si>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</si>
  <si>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</si>
  <si>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</si>
  <si>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</si>
  <si>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</si>
  <si>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</si>
  <si>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</si>
  <si>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</si>
  <si>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</si>
  <si>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</si>
  <si>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</si>
  <si>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</si>
  <si>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</si>
  <si>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</si>
  <si>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</si>
  <si>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</si>
  <si>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</si>
  <si>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</si>
  <si>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</si>
  <si>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</si>
  <si>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</si>
  <si>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</si>
  <si>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</si>
  <si>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</si>
  <si>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</si>
  <si>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</si>
  <si>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</si>
  <si>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</si>
  <si>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</si>
  <si>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</si>
  <si>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</si>
  <si>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</si>
  <si>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</si>
  <si>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</si>
  <si>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</si>
  <si>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</si>
  <si>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</si>
  <si>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</si>
  <si>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</si>
  <si>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</si>
  <si>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</si>
  <si>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</si>
  <si>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</si>
  <si>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</si>
  <si>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</si>
  <si>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</si>
  <si>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</si>
  <si>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</si>
  <si>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</si>
  <si>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</si>
  <si>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</si>
  <si>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</si>
  <si>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</si>
  <si>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</si>
  <si>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</si>
  <si>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</si>
  <si>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</si>
  <si>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</si>
  <si>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</si>
  <si>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</si>
  <si>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</si>
  <si>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</si>
  <si>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</si>
  <si>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</si>
  <si>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</si>
  <si>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</si>
  <si>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</si>
  <si>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</si>
  <si>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</si>
  <si>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</si>
  <si>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</si>
  <si>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</si>
  <si>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</si>
  <si>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</si>
  <si>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</si>
  <si>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</si>
  <si>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</si>
  <si>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</si>
  <si>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</si>
  <si>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</si>
  <si>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</si>
  <si>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</si>
  <si>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</si>
  <si>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</si>
  <si>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</si>
  <si>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</si>
  <si>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</si>
  <si>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</si>
  <si>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</si>
  <si>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</si>
  <si>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</si>
  <si>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</si>
  <si>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</si>
  <si>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</si>
  <si>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</si>
  <si>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</si>
  <si>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</si>
  <si>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</si>
  <si>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</si>
  <si>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</si>
  <si>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</si>
  <si>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</si>
  <si>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</si>
  <si>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</si>
  <si>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</si>
  <si>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</si>
  <si>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</si>
  <si>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</si>
  <si>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</si>
  <si>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</si>
  <si>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</si>
  <si>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</si>
  <si>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</si>
  <si>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</si>
  <si>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</si>
  <si>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</si>
  <si>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</si>
  <si>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</si>
  <si>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</si>
  <si>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</si>
  <si>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</si>
  <si>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</si>
  <si>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</si>
  <si>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</si>
  <si>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</si>
  <si>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</si>
  <si>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</si>
  <si>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</si>
  <si>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</si>
  <si>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</si>
  <si>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</si>
  <si>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</si>
  <si>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</si>
  <si>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</si>
  <si>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</si>
  <si>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</si>
  <si>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</si>
  <si>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</si>
  <si>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</si>
  <si>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</si>
  <si>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</si>
  <si>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</si>
  <si>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</si>
  <si>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</si>
  <si>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</si>
  <si>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</si>
  <si>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</si>
  <si>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</si>
  <si>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</si>
  <si>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</si>
  <si>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</si>
  <si>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</si>
  <si>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</si>
  <si>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</si>
  <si>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</si>
  <si>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</si>
  <si>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</si>
  <si>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</si>
  <si>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</si>
  <si>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</si>
  <si>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</si>
  <si>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</si>
  <si>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</si>
  <si>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</si>
  <si>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</si>
  <si>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</si>
  <si>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</si>
  <si>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</si>
  <si>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</si>
  <si>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</si>
  <si>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</si>
  <si>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</si>
  <si>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</si>
  <si>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</si>
  <si>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</si>
  <si>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</si>
  <si>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</si>
  <si>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</si>
  <si>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</si>
  <si>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</si>
  <si>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</si>
  <si>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</si>
  <si>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</si>
  <si>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</si>
  <si>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</si>
  <si>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</si>
  <si>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</si>
  <si>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</si>
  <si>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</si>
  <si>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</si>
  <si>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</si>
  <si>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</si>
  <si>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</si>
  <si>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</si>
  <si>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</si>
  <si>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</si>
  <si>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</si>
  <si>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</si>
  <si>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</si>
  <si>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</si>
  <si>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</si>
  <si>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</si>
  <si>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</si>
  <si>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</si>
  <si>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</si>
  <si>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</si>
  <si>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</si>
  <si>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</si>
  <si>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</si>
  <si>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</si>
  <si>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</si>
  <si>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</si>
  <si>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</si>
  <si>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</si>
  <si>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</si>
  <si>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</si>
  <si>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</si>
  <si>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</si>
  <si>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</si>
  <si>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</si>
  <si>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</si>
  <si>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</si>
  <si>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</si>
  <si>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</si>
  <si>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</si>
  <si>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</si>
  <si>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</si>
  <si>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</si>
  <si>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</si>
  <si>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</si>
  <si>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</si>
  <si>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</si>
  <si>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</si>
  <si>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</si>
  <si>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</si>
  <si>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</si>
  <si>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</si>
  <si>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</si>
  <si>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</si>
  <si>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</si>
  <si>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</si>
  <si>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</si>
  <si>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</si>
  <si>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</si>
  <si>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</si>
  <si>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</si>
  <si>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</si>
  <si>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</si>
  <si>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</si>
  <si>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</si>
  <si>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</si>
  <si>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</si>
  <si>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</si>
  <si>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</si>
  <si>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</si>
  <si>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</si>
  <si>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</si>
  <si>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</si>
  <si>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</si>
  <si>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</si>
  <si>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</si>
  <si>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</si>
  <si>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</si>
  <si>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</si>
  <si>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</si>
  <si>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</si>
  <si>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</si>
  <si>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</si>
  <si>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</si>
  <si>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</si>
  <si>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</si>
  <si>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</si>
  <si>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</si>
  <si>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</si>
  <si>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</si>
  <si>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</si>
  <si>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</si>
  <si>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</si>
  <si>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</si>
  <si>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</si>
  <si>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</si>
  <si>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</si>
  <si>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</si>
  <si>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</si>
  <si>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</si>
  <si>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</si>
  <si>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</si>
  <si>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</si>
  <si>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</si>
  <si>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</si>
  <si>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</si>
  <si>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</si>
  <si>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</si>
  <si>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</si>
  <si>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</si>
  <si>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</si>
  <si>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</si>
  <si>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</si>
  <si>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</si>
  <si>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</si>
  <si>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</si>
  <si>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</si>
  <si>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</si>
  <si>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</si>
  <si>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</si>
  <si>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</si>
  <si>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</si>
  <si>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</si>
  <si>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</si>
  <si>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</si>
  <si>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</si>
  <si>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</si>
  <si>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</si>
  <si>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</si>
  <si>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</si>
  <si>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</si>
  <si>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</si>
  <si>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</si>
  <si>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</si>
  <si>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</si>
  <si>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</si>
  <si>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</si>
  <si>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</si>
  <si>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</si>
  <si>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</si>
  <si>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</si>
  <si>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</si>
  <si>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</si>
  <si>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</si>
  <si>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</si>
  <si>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</si>
  <si>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</si>
  <si>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</si>
  <si>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</si>
  <si>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</si>
  <si>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</si>
  <si>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</si>
  <si>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</si>
  <si>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</si>
  <si>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</si>
  <si>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</si>
  <si>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</si>
  <si>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</si>
  <si>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</si>
  <si>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</si>
  <si>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</si>
  <si>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</si>
  <si>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</si>
  <si>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</si>
  <si>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</si>
  <si>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</si>
  <si>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</si>
  <si>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</si>
  <si>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</si>
  <si>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</si>
  <si>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</si>
  <si>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</si>
  <si>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</si>
  <si>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</si>
  <si>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</si>
  <si>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</si>
  <si>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</si>
  <si>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</si>
  <si>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</si>
  <si>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</si>
  <si>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</si>
  <si>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</si>
  <si>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</si>
  <si>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</si>
  <si>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</si>
  <si>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</si>
  <si>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</si>
  <si>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</si>
  <si>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</si>
  <si>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</si>
  <si>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</si>
  <si>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</si>
  <si>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</si>
  <si>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</si>
  <si>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</si>
  <si>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</si>
  <si>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</si>
  <si>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</si>
  <si>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</si>
  <si>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</si>
  <si>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</si>
  <si>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</si>
  <si>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</si>
  <si>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</si>
  <si>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</si>
  <si>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</si>
  <si>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</si>
  <si>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</si>
  <si>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</si>
  <si>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</si>
  <si>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</si>
  <si>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</si>
  <si>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</si>
  <si>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</si>
  <si>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</si>
  <si>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</si>
  <si>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</si>
  <si>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</si>
  <si>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</si>
  <si>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</si>
  <si>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</si>
  <si>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</si>
  <si>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</si>
  <si>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</si>
  <si>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</si>
  <si>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</si>
  <si>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</si>
  <si>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</si>
  <si>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</si>
  <si>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</si>
  <si>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</si>
  <si>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</si>
  <si>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</si>
  <si>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</si>
  <si>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</si>
  <si>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</si>
  <si>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</si>
  <si>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</si>
  <si>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</si>
  <si>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</si>
  <si>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</si>
  <si>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</si>
  <si>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</si>
  <si>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</si>
  <si>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</si>
  <si>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</si>
  <si>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</si>
  <si>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</si>
  <si>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</si>
  <si>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</si>
  <si>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</si>
  <si>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</si>
  <si>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</si>
  <si>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</si>
  <si>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</si>
  <si>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</si>
  <si>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</si>
  <si>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</si>
  <si>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</si>
  <si>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</si>
  <si>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</si>
  <si>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</si>
  <si>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</si>
  <si>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</si>
  <si>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</si>
  <si>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</si>
  <si>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</si>
  <si>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</si>
  <si>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</si>
  <si>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</si>
  <si>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</si>
  <si>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</si>
  <si>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</si>
  <si>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</si>
  <si>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</si>
  <si>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</si>
  <si>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</si>
  <si>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</si>
  <si>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</si>
  <si>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</si>
  <si>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</si>
  <si>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</si>
  <si>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</si>
  <si>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</si>
  <si>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</si>
  <si>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</si>
  <si>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</si>
  <si>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</si>
  <si>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</si>
  <si>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</si>
  <si>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</si>
  <si>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</si>
  <si>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</si>
  <si>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</si>
  <si>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</si>
  <si>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</si>
  <si>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</si>
  <si>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</si>
  <si>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</si>
  <si>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</si>
  <si>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</si>
  <si>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</si>
  <si>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</si>
  <si>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</si>
  <si>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</si>
  <si>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</si>
  <si>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</si>
  <si>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</si>
  <si>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</si>
  <si>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</si>
  <si>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</si>
  <si>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</si>
  <si>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</si>
  <si>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</si>
  <si>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</si>
  <si>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</si>
  <si>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</si>
  <si>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</si>
  <si>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</si>
  <si>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</si>
  <si>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</si>
  <si>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</si>
  <si>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</si>
  <si>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</si>
  <si>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</si>
  <si>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</si>
  <si>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</si>
  <si>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</si>
  <si>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</si>
  <si>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</si>
  <si>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</si>
  <si>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</si>
  <si>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</si>
  <si>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</si>
  <si>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</si>
  <si>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</si>
  <si>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</si>
  <si>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</si>
  <si>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</si>
  <si>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</si>
  <si>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</si>
  <si>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</si>
  <si>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</si>
  <si>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</si>
  <si>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</si>
  <si>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</si>
  <si>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</si>
  <si>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</si>
  <si>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</si>
  <si>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</si>
  <si>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</si>
  <si>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</si>
  <si>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</si>
  <si>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</si>
  <si>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</si>
  <si>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</si>
  <si>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</si>
  <si>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</si>
  <si>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</si>
  <si>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</si>
  <si>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</si>
  <si>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</si>
  <si>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</si>
  <si>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</si>
  <si>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</si>
  <si>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</si>
  <si>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</si>
  <si>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</si>
  <si>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</si>
  <si>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</si>
  <si>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</si>
  <si>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</si>
  <si>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</si>
  <si>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</si>
  <si>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</si>
  <si>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</si>
  <si>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</si>
  <si>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</si>
  <si>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</si>
  <si>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</si>
  <si>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</si>
  <si>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</si>
  <si>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</si>
  <si>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</si>
  <si>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</si>
  <si>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</si>
  <si>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</si>
  <si>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</si>
  <si>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</si>
  <si>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</si>
  <si>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</si>
  <si>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</si>
  <si>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</si>
  <si>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</si>
  <si>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</si>
  <si>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</si>
  <si>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</si>
  <si>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</si>
  <si>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</si>
  <si>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</si>
  <si>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</si>
  <si>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</si>
  <si>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</si>
  <si>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</si>
  <si>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</si>
  <si>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</si>
  <si>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</si>
  <si>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</si>
  <si>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</si>
  <si>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</si>
  <si>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</si>
  <si>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</si>
  <si>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</si>
  <si>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</si>
  <si>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</si>
  <si>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</si>
  <si>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</si>
  <si>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</si>
  <si>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</si>
  <si>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</si>
  <si>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</si>
  <si>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</si>
  <si>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</si>
  <si>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</si>
  <si>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</si>
  <si>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</si>
  <si>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</si>
  <si>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</si>
  <si>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</si>
  <si>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</si>
  <si>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</si>
  <si>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</si>
  <si>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</si>
  <si>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</si>
  <si>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</si>
  <si>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</si>
  <si>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</si>
  <si>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</si>
  <si>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</si>
  <si>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</si>
  <si>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</si>
  <si>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</si>
  <si>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</si>
  <si>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</si>
  <si>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</si>
  <si>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</si>
  <si>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</si>
  <si>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</si>
  <si>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</si>
  <si>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</si>
  <si>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</si>
  <si>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</si>
  <si>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</si>
  <si>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</si>
  <si>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</si>
  <si>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</si>
  <si>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</si>
  <si>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</si>
  <si>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</si>
  <si>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</si>
  <si>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</si>
  <si>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</si>
  <si>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</si>
  <si>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</si>
  <si>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</si>
  <si>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</si>
  <si>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</si>
  <si>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</si>
  <si>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</si>
  <si>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</si>
  <si>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</si>
  <si>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</si>
  <si>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</si>
  <si>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</si>
  <si>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</si>
  <si>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</si>
  <si>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</si>
  <si>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</si>
  <si>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</si>
  <si>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</si>
  <si>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</si>
  <si>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</si>
  <si>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</si>
  <si>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</si>
  <si>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</si>
  <si>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</si>
  <si>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</si>
  <si>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</si>
  <si>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</si>
  <si>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</si>
  <si>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</si>
  <si>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</si>
  <si>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</si>
  <si>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</si>
  <si>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</si>
  <si>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</si>
  <si>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</si>
  <si>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</si>
  <si>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</si>
  <si>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</si>
  <si>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</si>
  <si>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</si>
  <si>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</si>
  <si>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</si>
  <si>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</si>
  <si>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</si>
  <si>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</si>
  <si>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</si>
  <si>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</si>
  <si>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</si>
  <si>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</si>
  <si>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</si>
  <si>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</si>
  <si>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</si>
  <si>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</si>
  <si>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</si>
  <si>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</si>
  <si>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</si>
  <si>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</si>
  <si>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</si>
  <si>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</si>
  <si>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</si>
  <si>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</si>
  <si>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</si>
  <si>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</si>
  <si>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</si>
  <si>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</si>
  <si>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</si>
  <si>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</si>
  <si>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</si>
  <si>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</si>
  <si>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</si>
  <si>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</si>
  <si>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</si>
  <si>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</si>
  <si>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</si>
  <si>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</si>
  <si>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</si>
  <si>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</si>
  <si>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</si>
  <si>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</si>
  <si>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</si>
  <si>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</si>
  <si>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</si>
  <si>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</si>
  <si>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</si>
  <si>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</si>
  <si>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</si>
  <si>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</si>
  <si>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</si>
  <si>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</si>
  <si>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</si>
  <si>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</si>
  <si>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</si>
  <si>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</si>
  <si>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</si>
  <si>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</si>
  <si>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</si>
  <si>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</si>
  <si>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</si>
  <si>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</si>
  <si>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</si>
  <si>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</si>
  <si>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</si>
  <si>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</si>
  <si>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</si>
  <si>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</si>
  <si>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</si>
  <si>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</si>
  <si>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</si>
  <si>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</si>
  <si>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</si>
  <si>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</si>
  <si>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</si>
  <si>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</si>
  <si>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</si>
  <si>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</si>
  <si>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</si>
  <si>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</si>
  <si>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</si>
  <si>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</si>
  <si>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</si>
  <si>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</si>
  <si>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</si>
  <si>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</si>
  <si>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</si>
  <si>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</si>
  <si>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</si>
  <si>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</si>
  <si>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</si>
  <si>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</si>
  <si>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</si>
  <si>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</si>
  <si>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</si>
  <si>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</si>
  <si>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</si>
  <si>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</si>
  <si>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</si>
  <si>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</si>
  <si>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</si>
  <si>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</si>
  <si>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</si>
  <si>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</si>
  <si>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</si>
  <si>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</si>
  <si>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</si>
  <si>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</si>
  <si>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</si>
  <si>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</si>
  <si>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</si>
  <si>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</si>
  <si>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</si>
  <si>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</si>
  <si>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</si>
  <si>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</si>
  <si>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</si>
  <si>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</si>
  <si>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</si>
  <si>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</si>
  <si>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</si>
  <si>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</si>
  <si>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</si>
  <si>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</si>
  <si>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</si>
  <si>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</si>
  <si>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</si>
  <si>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</si>
  <si>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</si>
  <si>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</si>
  <si>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</si>
  <si>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</si>
  <si>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</si>
  <si>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</si>
  <si>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</si>
  <si>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</si>
  <si>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</si>
  <si>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</si>
  <si>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</si>
  <si>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</si>
  <si>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</si>
  <si>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</si>
  <si>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</si>
  <si>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</si>
  <si>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</si>
  <si>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</si>
  <si>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</si>
  <si>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</si>
  <si>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</si>
  <si>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</si>
  <si>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</si>
  <si>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</si>
  <si>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</si>
  <si>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</si>
  <si>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</si>
  <si>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</si>
  <si>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</si>
  <si>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</si>
  <si>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</si>
  <si>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</si>
  <si>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</si>
  <si>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</si>
  <si>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</si>
  <si>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</si>
  <si>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</si>
  <si>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</si>
  <si>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</si>
  <si>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</si>
  <si>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</si>
  <si>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</si>
  <si>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</si>
  <si>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</si>
  <si>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</si>
  <si>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</si>
  <si>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</si>
  <si>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</si>
  <si>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</si>
  <si>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</si>
  <si>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</si>
  <si>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</si>
  <si>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</si>
  <si>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</si>
  <si>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</si>
  <si>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</si>
  <si>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</si>
  <si>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</si>
  <si>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</si>
  <si>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</si>
  <si>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</si>
  <si>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</si>
  <si>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</si>
  <si>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</si>
  <si>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</si>
  <si>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</si>
  <si>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</si>
  <si>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</si>
  <si>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</si>
  <si>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</si>
  <si>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</si>
  <si>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</si>
  <si>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</si>
  <si>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</si>
  <si>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</si>
  <si>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</si>
  <si>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</si>
  <si>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</si>
  <si>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</si>
  <si>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</si>
  <si>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</si>
  <si>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</si>
  <si>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</si>
  <si>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</si>
  <si>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</si>
  <si>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</si>
  <si>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</si>
  <si>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</si>
  <si>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</si>
  <si>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</si>
  <si>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</si>
  <si>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</si>
  <si>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</si>
  <si>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</si>
  <si>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</si>
  <si>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</si>
  <si>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</si>
  <si>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</si>
  <si>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</si>
  <si>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</si>
  <si>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</si>
  <si>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</si>
  <si>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</si>
  <si>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</si>
  <si>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</si>
  <si>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</si>
  <si>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</si>
  <si>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</si>
  <si>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</si>
  <si>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</si>
  <si>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</si>
  <si>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</si>
  <si>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</si>
  <si>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</si>
  <si>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</si>
  <si>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</si>
  <si>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</si>
  <si>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</si>
  <si>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</si>
  <si>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</si>
  <si>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</si>
  <si>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</si>
  <si>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</si>
  <si>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</si>
  <si>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</si>
  <si>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</si>
  <si>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</si>
  <si>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</si>
  <si>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</si>
  <si>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</si>
  <si>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</si>
  <si>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</si>
  <si>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</si>
  <si>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</si>
  <si>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</si>
  <si>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</si>
  <si>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</si>
  <si>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</si>
  <si>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</si>
  <si>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</si>
  <si>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</si>
  <si>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</si>
  <si>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</si>
  <si>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</si>
  <si>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</si>
  <si>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</si>
  <si>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</si>
  <si>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</si>
  <si>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</si>
  <si>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</si>
  <si>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</si>
  <si>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</si>
  <si>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</si>
  <si>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</si>
  <si>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</si>
  <si>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</si>
  <si>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</si>
  <si>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</si>
  <si>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</si>
  <si>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</si>
  <si>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</si>
  <si>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</si>
  <si>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</si>
  <si>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</si>
  <si>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</si>
  <si>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</si>
  <si>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</si>
  <si>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</si>
  <si>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</si>
  <si>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</si>
  <si>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</si>
  <si>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</si>
  <si>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</si>
  <si>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</si>
  <si>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</si>
  <si>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</si>
  <si>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</si>
  <si>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</si>
  <si>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</si>
  <si>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</si>
  <si>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</si>
  <si>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</si>
  <si>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</si>
  <si>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</si>
  <si>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</si>
  <si>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</si>
  <si>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</si>
  <si>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</si>
  <si>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</si>
  <si>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</si>
  <si>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</si>
  <si>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</si>
  <si>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</si>
  <si>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</si>
  <si>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</si>
  <si>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</si>
  <si>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</si>
  <si>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</si>
  <si>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</si>
  <si>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</si>
  <si>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</si>
  <si>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</si>
  <si>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</si>
  <si>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</si>
  <si>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</si>
  <si>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</si>
  <si>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</si>
  <si>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</si>
  <si>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</si>
  <si>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</si>
  <si>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</si>
  <si>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</si>
  <si>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</si>
  <si>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</si>
  <si>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</si>
  <si>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</si>
  <si>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</si>
  <si>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</si>
  <si>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</si>
  <si>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</si>
  <si>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</si>
  <si>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</si>
  <si>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</si>
  <si>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</si>
  <si>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</si>
  <si>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</si>
  <si>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</si>
  <si>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</si>
  <si>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</si>
  <si>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</si>
  <si>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</si>
  <si>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</si>
  <si>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</si>
  <si>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</si>
  <si>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</si>
  <si>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</si>
  <si>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</si>
  <si>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</si>
  <si>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</si>
  <si>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</si>
  <si>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</si>
  <si>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</si>
  <si>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</si>
  <si>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</si>
  <si>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</si>
  <si>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</si>
  <si>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</si>
  <si>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</si>
  <si>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</si>
  <si>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</si>
  <si>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</si>
  <si>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</si>
  <si>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</si>
  <si>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</si>
  <si>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</si>
  <si>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</si>
  <si>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</si>
  <si>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</si>
  <si>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</si>
  <si>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</si>
  <si>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</si>
  <si>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</si>
  <si>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</si>
  <si>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</si>
  <si>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</si>
  <si>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</si>
  <si>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</si>
  <si>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</si>
  <si>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</si>
  <si>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</si>
  <si>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</si>
  <si>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</si>
  <si>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</si>
  <si>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</si>
  <si>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</si>
  <si>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</si>
  <si>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</si>
  <si>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</si>
  <si>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</si>
  <si>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</si>
  <si>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</si>
  <si>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</si>
  <si>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</si>
  <si>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</si>
  <si>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</si>
  <si>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</si>
  <si>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</si>
  <si>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</si>
  <si>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</si>
  <si>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</si>
  <si>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</si>
  <si>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</si>
  <si>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</si>
  <si>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</si>
  <si>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</si>
  <si>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</si>
  <si>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</si>
  <si>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</si>
  <si>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</si>
  <si>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</si>
  <si>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</si>
  <si>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</si>
  <si>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</si>
  <si>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</si>
  <si>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</si>
  <si>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</si>
  <si>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</si>
  <si>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</si>
  <si>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</si>
  <si>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</si>
  <si>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</si>
  <si>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</si>
  <si>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</si>
  <si>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</si>
  <si>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</si>
  <si>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</si>
  <si>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</si>
  <si>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</si>
  <si>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</si>
  <si>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</si>
  <si>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</si>
  <si>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</si>
  <si>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</si>
  <si>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</si>
  <si>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</si>
  <si>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</si>
  <si>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</si>
  <si>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</si>
  <si>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</si>
  <si>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</si>
  <si>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</si>
  <si>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</si>
  <si>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</si>
  <si>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</si>
  <si>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</si>
  <si>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</si>
  <si>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</si>
  <si>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</si>
  <si>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</si>
  <si>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</si>
  <si>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</si>
  <si>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</si>
  <si>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</si>
  <si>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</si>
  <si>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</si>
  <si>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</si>
  <si>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</si>
  <si>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</si>
  <si>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</si>
  <si>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</si>
  <si>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</si>
  <si>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</si>
  <si>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</si>
  <si>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</si>
  <si>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</si>
  <si>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</si>
  <si>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</si>
  <si>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</si>
  <si>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</si>
  <si>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</si>
  <si>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</si>
  <si>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</si>
  <si>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</si>
  <si>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</si>
  <si>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</si>
  <si>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</si>
  <si>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</si>
  <si>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</si>
  <si>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</si>
  <si>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</si>
  <si>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</si>
  <si>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</si>
  <si>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</si>
  <si>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</si>
  <si>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</si>
  <si>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</si>
  <si>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</si>
  <si>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</si>
  <si>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</si>
  <si>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</si>
  <si>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</si>
  <si>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</si>
  <si>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</si>
  <si>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</si>
  <si>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</si>
  <si>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</si>
  <si>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</si>
  <si>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</si>
  <si>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</si>
  <si>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</si>
  <si>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</si>
  <si>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</si>
  <si>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</si>
  <si>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</si>
  <si>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</si>
  <si>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</si>
  <si>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</si>
  <si>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</si>
  <si>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</si>
  <si>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</si>
  <si>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</si>
  <si>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</si>
  <si>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</si>
  <si>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</si>
  <si>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</si>
  <si>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</si>
  <si>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</si>
  <si>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</si>
  <si>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</si>
  <si>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</si>
  <si>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</si>
  <si>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</si>
  <si>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</si>
  <si>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</si>
  <si>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</si>
  <si>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</si>
  <si>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</si>
  <si>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</si>
  <si>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</si>
  <si>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</si>
  <si>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</si>
  <si>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</si>
  <si>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</si>
  <si>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</si>
  <si>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</si>
  <si>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</si>
  <si>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</si>
  <si>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</si>
  <si>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</si>
  <si>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</si>
  <si>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</si>
  <si>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</si>
  <si>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</si>
  <si>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</si>
  <si>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</si>
  <si>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</si>
  <si>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</si>
  <si>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</si>
  <si>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</si>
  <si>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</si>
  <si>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</si>
  <si>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</si>
  <si>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</si>
  <si>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</si>
  <si>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</si>
  <si>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</si>
  <si>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</si>
  <si>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</si>
  <si>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</si>
  <si>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</si>
  <si>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</si>
  <si>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</si>
  <si>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</si>
  <si>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</si>
  <si>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</si>
  <si>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</si>
  <si>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</si>
  <si>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</si>
  <si>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</si>
  <si>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</si>
  <si>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</si>
  <si>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</si>
  <si>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</si>
  <si>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</si>
  <si>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</si>
  <si>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</si>
  <si>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</si>
  <si>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</si>
  <si>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</si>
  <si>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</si>
  <si>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</si>
  <si>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</si>
  <si>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</si>
  <si>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</si>
  <si>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</si>
  <si>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</si>
  <si>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</si>
  <si>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</si>
  <si>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</si>
  <si>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</si>
  <si>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</si>
  <si>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</si>
  <si>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</si>
  <si>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</si>
  <si>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</si>
  <si>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</si>
  <si>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</si>
  <si>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</si>
  <si>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</si>
  <si>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</si>
  <si>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</si>
  <si>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</si>
  <si>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</si>
  <si>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</si>
  <si>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</si>
  <si>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</si>
  <si>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</si>
  <si>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</si>
  <si>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</si>
  <si>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</si>
  <si>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</si>
  <si>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</si>
  <si>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</si>
  <si>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</si>
  <si>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</si>
  <si>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</si>
  <si>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</si>
  <si>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</si>
  <si>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</si>
  <si>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</si>
  <si>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</si>
  <si>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</si>
  <si>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</si>
  <si>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</si>
  <si>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</si>
  <si>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</si>
  <si>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</si>
  <si>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</si>
  <si>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</si>
  <si>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</si>
  <si>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</si>
  <si>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</si>
  <si>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</si>
  <si>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</si>
  <si>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</si>
  <si>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</si>
  <si>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</si>
  <si>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</si>
  <si>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</si>
  <si>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</si>
  <si>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</si>
  <si>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</si>
  <si>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</si>
  <si>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</si>
  <si>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</si>
  <si>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</si>
  <si>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</si>
  <si>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</si>
  <si>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</si>
  <si>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</si>
  <si>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</si>
  <si>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</si>
  <si>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</si>
  <si>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</si>
  <si>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</si>
  <si>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</si>
  <si>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</si>
  <si>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</si>
  <si>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</si>
  <si>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</si>
  <si>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</si>
  <si>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</si>
  <si>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</si>
  <si>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</si>
  <si>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</si>
  <si>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</si>
  <si>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</si>
  <si>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</si>
  <si>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</si>
  <si>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</si>
  <si>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</si>
  <si>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</si>
  <si>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</si>
  <si>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</si>
  <si>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</si>
  <si>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</si>
  <si>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</si>
  <si>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</si>
  <si>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</si>
  <si>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</si>
  <si>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</si>
  <si>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</si>
  <si>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</si>
  <si>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</si>
  <si>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</si>
  <si>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</si>
  <si>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</si>
  <si>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</si>
  <si>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</si>
  <si>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</si>
  <si>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</si>
  <si>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</si>
  <si>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</si>
  <si>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</si>
  <si>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</si>
  <si>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</si>
  <si>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</si>
  <si>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</si>
  <si>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</si>
  <si>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</si>
  <si>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</si>
  <si>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</si>
  <si>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</si>
  <si>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</si>
  <si>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</si>
  <si>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</si>
  <si>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</si>
  <si>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</si>
  <si>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</si>
  <si>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</si>
  <si>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</si>
  <si>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</si>
  <si>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</si>
  <si>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</si>
  <si>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</si>
  <si>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</si>
  <si>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</si>
  <si>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</si>
  <si>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</si>
  <si>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</si>
  <si>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</si>
  <si>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</si>
  <si>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</si>
  <si>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</si>
  <si>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</si>
  <si>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</si>
  <si>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</si>
  <si>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</si>
  <si>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</si>
  <si>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</si>
  <si>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</si>
  <si>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</si>
  <si>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</si>
  <si>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</si>
  <si>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</si>
  <si>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</si>
  <si>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</si>
  <si>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</si>
  <si>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</si>
  <si>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</si>
  <si>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</si>
  <si>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</si>
  <si>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</si>
  <si>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</si>
  <si>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</si>
  <si>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</si>
  <si>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</si>
  <si>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</si>
  <si>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</si>
  <si>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</si>
  <si>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</si>
  <si>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</si>
  <si>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</si>
  <si>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</si>
  <si>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</si>
  <si>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</si>
  <si>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</si>
  <si>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</si>
  <si>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</si>
  <si>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</si>
  <si>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</si>
  <si>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</si>
  <si>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</si>
  <si>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</si>
  <si>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</si>
  <si>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</si>
  <si>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</si>
  <si>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</si>
  <si>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</si>
  <si>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</si>
  <si>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</si>
  <si>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</si>
  <si>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</si>
  <si>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</si>
  <si>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</si>
  <si>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</si>
  <si>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</si>
  <si>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</si>
  <si>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</si>
  <si>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</si>
  <si>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</si>
  <si>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</si>
  <si>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</si>
  <si>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</si>
  <si>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</si>
  <si>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</si>
  <si>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</si>
  <si>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</si>
  <si>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</si>
  <si>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</si>
  <si>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</si>
  <si>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</si>
  <si>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</si>
  <si>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</si>
  <si>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</si>
  <si>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</si>
  <si>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</si>
  <si>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</si>
  <si>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</si>
  <si>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</si>
  <si>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</si>
  <si>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</si>
  <si>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</si>
  <si>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</si>
  <si>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</si>
  <si>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</si>
  <si>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</si>
  <si>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</si>
  <si>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</si>
  <si>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</si>
  <si>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</si>
  <si>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</si>
  <si>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</si>
  <si>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</si>
  <si>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</si>
  <si>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</si>
  <si>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</si>
  <si>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</si>
  <si>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</si>
  <si>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</si>
  <si>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</si>
  <si>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</si>
  <si>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</si>
  <si>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</si>
  <si>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</si>
  <si>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</si>
  <si>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</si>
  <si>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</si>
  <si>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</si>
  <si>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</si>
  <si>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</si>
  <si>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</si>
  <si>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</si>
  <si>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</si>
  <si>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</si>
  <si>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</si>
  <si>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</si>
  <si>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</si>
  <si>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</si>
  <si>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</si>
  <si>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</si>
  <si>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</si>
  <si>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</si>
  <si>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</si>
  <si>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</si>
  <si>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</si>
  <si>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</si>
  <si>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</si>
  <si>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</si>
  <si>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</si>
  <si>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</si>
  <si>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</si>
  <si>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</si>
  <si>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</si>
  <si>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</si>
  <si>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</si>
  <si>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</si>
  <si>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</si>
  <si>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</si>
  <si>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</si>
  <si>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</si>
  <si>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</si>
  <si>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</si>
  <si>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</si>
  <si>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</si>
  <si>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</si>
  <si>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</si>
  <si>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</si>
  <si>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</si>
  <si>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</si>
  <si>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</si>
  <si>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</si>
  <si>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</si>
  <si>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</si>
  <si>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</si>
  <si>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</si>
  <si>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</si>
  <si>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</si>
  <si>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</si>
  <si>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</si>
  <si>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</si>
  <si>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</si>
  <si>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</si>
  <si>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</si>
  <si>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</si>
  <si>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</si>
  <si>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</si>
  <si>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</si>
  <si>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</si>
  <si>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</si>
  <si>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</si>
  <si>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</si>
  <si>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</si>
  <si>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</si>
  <si>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</si>
  <si>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</si>
  <si>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</si>
  <si>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</si>
  <si>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</si>
  <si>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</si>
  <si>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</si>
  <si>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</si>
  <si>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</si>
  <si>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</si>
  <si>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</si>
  <si>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</si>
  <si>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</si>
  <si>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</si>
  <si>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</si>
  <si>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</si>
  <si>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</si>
  <si>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</si>
  <si>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</si>
  <si>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</si>
  <si>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</si>
  <si>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</si>
  <si>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</si>
  <si>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</si>
  <si>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</si>
  <si>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</si>
  <si>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</si>
  <si>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</si>
  <si>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</si>
  <si>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</si>
  <si>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</si>
  <si>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</si>
  <si>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</si>
  <si>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</si>
  <si>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</si>
  <si>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</si>
  <si>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</si>
  <si>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</si>
  <si>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</si>
  <si>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</si>
  <si>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</si>
  <si>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</si>
  <si>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</si>
  <si>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</si>
  <si>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</si>
  <si>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</si>
  <si>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</si>
  <si>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</si>
  <si>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</si>
  <si>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</si>
  <si>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</si>
  <si>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</si>
  <si>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</si>
  <si>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</si>
  <si>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</si>
  <si>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</si>
  <si>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</si>
  <si>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</si>
  <si>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</si>
  <si>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</si>
  <si>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</si>
  <si>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</si>
  <si>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</si>
  <si>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</si>
  <si>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</si>
  <si>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</si>
  <si>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</si>
  <si>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</si>
  <si>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</si>
  <si>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</si>
  <si>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</si>
  <si>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</si>
  <si>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</si>
  <si>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</si>
  <si>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</si>
  <si>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</si>
  <si>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</si>
  <si>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</si>
  <si>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</si>
  <si>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</si>
  <si>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</si>
  <si>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</si>
  <si>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</si>
  <si>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</si>
  <si>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</si>
  <si>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</si>
  <si>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</si>
  <si>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</si>
  <si>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</si>
  <si>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</si>
  <si>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</si>
  <si>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</si>
  <si>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</si>
  <si>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</si>
  <si>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</si>
  <si>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</si>
  <si>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</si>
  <si>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</si>
  <si>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</si>
  <si>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</si>
  <si>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</si>
  <si>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</si>
  <si>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</si>
  <si>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</si>
  <si>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</si>
  <si>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</si>
  <si>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</si>
  <si>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</si>
  <si>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</si>
  <si>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</si>
  <si>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</si>
  <si>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</si>
  <si>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</si>
  <si>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</si>
  <si>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</si>
  <si>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</si>
  <si>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</si>
  <si>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</si>
  <si>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</si>
  <si>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</si>
  <si>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</si>
  <si>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</si>
  <si>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</si>
  <si>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</si>
  <si>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</si>
  <si>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</si>
  <si>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</si>
  <si>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</si>
  <si>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</si>
  <si>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</si>
  <si>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</si>
  <si>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</si>
  <si>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</si>
  <si>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</si>
  <si>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</si>
  <si>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</si>
  <si>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</si>
  <si>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</si>
  <si>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</si>
  <si>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</si>
  <si>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</si>
  <si>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</si>
  <si>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</si>
  <si>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</si>
  <si>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</si>
  <si>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</si>
  <si>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</si>
  <si>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</si>
  <si>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</si>
  <si>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</si>
  <si>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</si>
  <si>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</si>
  <si>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</si>
  <si>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</si>
  <si>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</si>
  <si>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</si>
  <si>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</si>
  <si>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</si>
  <si>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</si>
  <si>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</si>
  <si>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</si>
  <si>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</si>
  <si>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</si>
  <si>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</si>
  <si>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</si>
  <si>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</si>
  <si>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</si>
  <si>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</si>
  <si>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</si>
  <si>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</si>
  <si>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</si>
  <si>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</si>
  <si>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</si>
  <si>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</si>
  <si>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</si>
  <si>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</si>
  <si>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</si>
  <si>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</si>
  <si>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</si>
  <si>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</si>
  <si>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</si>
  <si>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</si>
  <si>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</si>
  <si>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</si>
  <si>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</si>
  <si>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</si>
  <si>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</si>
  <si>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</si>
  <si>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</si>
  <si>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</si>
  <si>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</si>
  <si>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</si>
  <si>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</si>
  <si>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</si>
  <si>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</si>
  <si>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</si>
  <si>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</si>
  <si>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</si>
  <si>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</si>
  <si>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</si>
  <si>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</si>
  <si>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</si>
  <si>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</si>
  <si>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</si>
  <si>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</si>
  <si>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</si>
  <si>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</si>
  <si>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</si>
  <si>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</si>
  <si>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</si>
  <si>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</si>
  <si>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</si>
  <si>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</si>
  <si>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</si>
  <si>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</si>
  <si>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</si>
  <si>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</si>
  <si>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</si>
  <si>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</si>
  <si>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</si>
  <si>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</si>
  <si>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</si>
  <si>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</si>
  <si>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</si>
  <si>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</si>
  <si>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</si>
  <si>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</si>
  <si>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</si>
  <si>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</si>
  <si>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</si>
  <si>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</si>
  <si>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</si>
  <si>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</si>
  <si>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</si>
  <si>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</si>
  <si>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</si>
  <si>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</si>
  <si>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</si>
  <si>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</si>
  <si>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</si>
  <si>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</si>
  <si>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</si>
  <si>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</si>
  <si>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</si>
  <si>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</si>
  <si>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</si>
  <si>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</si>
  <si>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</si>
  <si>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</si>
  <si>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</si>
  <si>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</si>
  <si>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</si>
  <si>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</si>
  <si>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</si>
  <si>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</si>
  <si>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</si>
  <si>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</si>
  <si>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</si>
  <si>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</si>
  <si>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</si>
  <si>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</si>
  <si>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</si>
  <si>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</si>
  <si>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</si>
  <si>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</si>
  <si>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</si>
  <si>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</si>
  <si>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</si>
  <si>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</si>
  <si>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</si>
  <si>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</si>
  <si>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</si>
  <si>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</si>
  <si>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</si>
  <si>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</si>
  <si>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</si>
  <si>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</si>
  <si>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</si>
  <si>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</si>
  <si>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</si>
  <si>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</si>
  <si>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</si>
  <si>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</si>
  <si>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</si>
  <si>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</si>
  <si>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</si>
  <si>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</si>
  <si>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</si>
  <si>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</si>
  <si>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</si>
  <si>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</si>
  <si>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</si>
  <si>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</si>
  <si>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</si>
  <si>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</si>
  <si>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</si>
  <si>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</si>
  <si>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</si>
  <si>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</si>
  <si>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</si>
  <si>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</si>
  <si>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</si>
  <si>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</si>
  <si>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</si>
  <si>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</si>
  <si>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</si>
  <si>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</si>
  <si>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</si>
  <si>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</si>
  <si>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</si>
  <si>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</si>
  <si>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</si>
  <si>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</si>
  <si>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</si>
  <si>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</si>
  <si>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</si>
  <si>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</si>
  <si>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</si>
  <si>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</si>
  <si>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</si>
  <si>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</si>
  <si>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</si>
  <si>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</si>
  <si>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</si>
  <si>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</si>
  <si>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</si>
  <si>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</si>
  <si>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</si>
  <si>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</si>
  <si>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</si>
  <si>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</si>
  <si>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</si>
  <si>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</si>
  <si>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</si>
  <si>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</si>
  <si>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</si>
  <si>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</si>
  <si>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</si>
  <si>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</si>
  <si>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</si>
  <si>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</si>
  <si>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</si>
  <si>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</si>
  <si>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</si>
  <si>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</si>
  <si>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</si>
  <si>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</si>
  <si>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</si>
  <si>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</si>
  <si>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</si>
  <si>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</si>
  <si>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</si>
  <si>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</si>
  <si>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</si>
  <si>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</si>
  <si>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</si>
  <si>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</si>
  <si>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</si>
  <si>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</si>
  <si>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</si>
  <si>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</si>
  <si>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</si>
  <si>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</si>
  <si>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</si>
  <si>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</si>
  <si>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</si>
  <si>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</si>
  <si>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</si>
  <si>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</si>
  <si>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</si>
  <si>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</si>
  <si>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</si>
  <si>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</si>
  <si>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</si>
  <si>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</si>
  <si>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</si>
  <si>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</si>
  <si>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</si>
  <si>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</si>
  <si>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</si>
  <si>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</si>
  <si>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</si>
  <si>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</si>
  <si>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</si>
  <si>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</si>
  <si>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</si>
  <si>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</si>
  <si>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</si>
  <si>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</si>
  <si>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</si>
  <si>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</si>
  <si>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</si>
  <si>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</si>
  <si>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</si>
  <si>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</si>
  <si>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</si>
  <si>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</si>
  <si>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</si>
  <si>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</si>
  <si>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</si>
  <si>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</si>
  <si>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</si>
  <si>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</si>
  <si>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</si>
  <si>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</si>
  <si>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</si>
  <si>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</si>
  <si>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</si>
  <si>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</si>
  <si>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</si>
  <si>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</si>
  <si>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</si>
  <si>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</si>
  <si>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</si>
  <si>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</si>
  <si>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</si>
  <si>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</si>
  <si>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</si>
  <si>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</si>
  <si>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</si>
  <si>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</si>
  <si>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</si>
  <si>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</si>
  <si>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</si>
  <si>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</si>
  <si>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</si>
  <si>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</si>
  <si>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</si>
  <si>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</si>
  <si>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</si>
  <si>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</si>
  <si>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</si>
  <si>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</si>
  <si>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</si>
  <si>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</si>
  <si>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</si>
  <si>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</si>
  <si>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</si>
  <si>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</si>
  <si>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</si>
  <si>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</si>
  <si>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</si>
  <si>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</si>
  <si>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</si>
  <si>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</si>
  <si>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</si>
  <si>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</si>
  <si>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</si>
  <si>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</si>
  <si>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</si>
  <si>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</si>
  <si>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</si>
  <si>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</si>
  <si>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</si>
  <si>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</si>
  <si>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</si>
  <si>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</si>
  <si>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</si>
  <si>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</si>
  <si>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</si>
  <si>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</si>
  <si>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</si>
  <si>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</si>
  <si>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</si>
  <si>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</si>
  <si>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</si>
  <si>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</si>
  <si>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</si>
  <si>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</si>
  <si>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</si>
  <si>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</si>
  <si>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</si>
  <si>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</si>
  <si>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</si>
  <si>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</si>
  <si>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</si>
  <si>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</si>
  <si>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</si>
  <si>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</si>
  <si>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</si>
  <si>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</si>
  <si>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</si>
  <si>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</si>
  <si>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</si>
  <si>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</si>
  <si>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</si>
  <si>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</si>
  <si>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</si>
  <si>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</si>
  <si>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</si>
  <si>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</si>
  <si>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</si>
  <si>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</si>
  <si>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</si>
  <si>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</si>
  <si>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</si>
  <si>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</si>
  <si>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</si>
  <si>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</si>
  <si>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</si>
  <si>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</si>
  <si>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</si>
  <si>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</si>
  <si>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</si>
  <si>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</si>
  <si>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</si>
  <si>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</si>
  <si>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</si>
  <si>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</si>
  <si>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</si>
  <si>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</si>
  <si>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</si>
  <si>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</si>
  <si>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</si>
  <si>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</si>
  <si>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</si>
  <si>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</si>
  <si>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</si>
  <si>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</si>
  <si>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</si>
  <si>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</si>
  <si>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</si>
  <si>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</si>
  <si>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</si>
  <si>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</si>
  <si>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</si>
  <si>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</si>
  <si>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</si>
  <si>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</si>
  <si>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</si>
  <si>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</si>
  <si>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</si>
  <si>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</si>
  <si>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</si>
  <si>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</si>
  <si>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</si>
  <si>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</si>
  <si>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</si>
  <si>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</si>
  <si>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</si>
  <si>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</si>
  <si>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</si>
  <si>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</si>
  <si>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</si>
  <si>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</si>
  <si>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</si>
  <si>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</si>
  <si>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</si>
  <si>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</si>
  <si>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</si>
  <si>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</si>
  <si>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</si>
  <si>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</si>
  <si>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</si>
  <si>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</si>
  <si>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</si>
  <si>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</si>
  <si>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</si>
  <si>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</si>
  <si>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</si>
  <si>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</si>
  <si>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</si>
  <si>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</si>
  <si>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</si>
  <si>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</si>
  <si>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</si>
  <si>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</si>
  <si>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</si>
  <si>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</si>
  <si>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</si>
  <si>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</si>
  <si>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</si>
  <si>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</si>
  <si>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</si>
  <si>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</si>
  <si>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</si>
  <si>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</si>
  <si>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</si>
  <si>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</si>
  <si>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</si>
  <si>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</si>
  <si>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</si>
  <si>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</si>
  <si>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</si>
  <si>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</si>
  <si>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</si>
  <si>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</si>
  <si>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</si>
  <si>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</si>
  <si>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</si>
  <si>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</si>
  <si>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</si>
  <si>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</si>
  <si>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</si>
  <si>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</si>
  <si>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</si>
  <si>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</si>
  <si>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</si>
  <si>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</si>
  <si>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</si>
  <si>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</si>
  <si>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</si>
  <si>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</si>
  <si>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</si>
  <si>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</si>
  <si>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</si>
  <si>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</si>
  <si>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</si>
  <si>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</si>
  <si>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</si>
  <si>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</si>
  <si>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</si>
  <si>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</si>
  <si>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</si>
  <si>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</si>
  <si>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</si>
  <si>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</si>
  <si>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</si>
  <si>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</si>
  <si>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</si>
  <si>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</si>
  <si>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</si>
  <si>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</si>
  <si>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</si>
  <si>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</si>
  <si>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</si>
  <si>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</si>
  <si>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</si>
  <si>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</si>
  <si>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</si>
  <si>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</si>
  <si>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</si>
  <si>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</si>
  <si>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</si>
  <si>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</si>
  <si>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</si>
  <si>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</si>
  <si>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</si>
  <si>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</si>
  <si>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</si>
  <si>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</si>
  <si>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</si>
  <si>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</si>
  <si>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</si>
  <si>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</si>
  <si>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</si>
  <si>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</si>
  <si>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</si>
  <si>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</si>
  <si>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</si>
  <si>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</si>
  <si>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</si>
  <si>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</si>
  <si>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</si>
  <si>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</si>
  <si>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</si>
  <si>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</si>
  <si>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</si>
  <si>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</si>
  <si>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</si>
  <si>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</si>
  <si>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</si>
  <si>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</si>
  <si>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</si>
  <si>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</si>
  <si>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</si>
  <si>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</si>
  <si>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</si>
  <si>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</si>
  <si>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</si>
  <si>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</si>
  <si>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</si>
  <si>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</si>
  <si>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</si>
  <si>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</si>
  <si>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</si>
  <si>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</si>
  <si>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</si>
  <si>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</si>
  <si>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</si>
  <si>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</si>
  <si>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</si>
  <si>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</si>
  <si>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</si>
  <si>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</si>
  <si>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</si>
  <si>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</si>
  <si>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</si>
  <si>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</si>
  <si>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</si>
  <si>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</si>
  <si>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</si>
  <si>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</si>
  <si>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</si>
  <si>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</si>
  <si>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</si>
  <si>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</si>
  <si>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</si>
  <si>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</si>
  <si>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</si>
  <si>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</si>
  <si>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</si>
  <si>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</si>
  <si>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</si>
  <si>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</si>
  <si>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</si>
  <si>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</si>
  <si>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</si>
  <si>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</si>
  <si>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</si>
  <si>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</si>
  <si>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</si>
  <si>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</si>
  <si>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</si>
  <si>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</si>
  <si>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</si>
  <si>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</si>
  <si>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</si>
  <si>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</si>
  <si>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</si>
  <si>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</si>
  <si>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</si>
  <si>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</si>
  <si>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</si>
  <si>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</si>
  <si>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</si>
  <si>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</si>
  <si>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</si>
  <si>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</si>
  <si>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</si>
  <si>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</si>
  <si>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</si>
  <si>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</si>
  <si>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</si>
  <si>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</si>
  <si>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</si>
  <si>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</si>
  <si>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</si>
  <si>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</si>
  <si>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</si>
  <si>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</si>
  <si>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</si>
  <si>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</si>
  <si>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</si>
  <si>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</si>
  <si>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</si>
  <si>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</si>
  <si>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</si>
  <si>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</si>
  <si>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</si>
  <si>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</si>
  <si>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</si>
  <si>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</si>
  <si>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</si>
  <si>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</si>
  <si>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</si>
  <si>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</si>
  <si>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</si>
  <si>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</si>
  <si>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</si>
  <si>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</si>
  <si>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</si>
  <si>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</si>
  <si>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</si>
  <si>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</si>
  <si>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</si>
  <si>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</si>
  <si>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</si>
  <si>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</si>
  <si>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</si>
  <si>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</si>
  <si>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</si>
  <si>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</si>
  <si>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</si>
  <si>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</si>
  <si>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</si>
  <si>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</si>
  <si>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</si>
  <si>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</si>
  <si>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</si>
  <si>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</si>
  <si>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</si>
  <si>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</si>
  <si>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</si>
  <si>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</si>
  <si>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</si>
  <si>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</si>
  <si>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</si>
  <si>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</si>
  <si>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</si>
  <si>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</si>
  <si>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</si>
  <si>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</si>
  <si>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</si>
  <si>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</si>
  <si>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</si>
  <si>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</si>
  <si>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</si>
  <si>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</si>
  <si>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</si>
  <si>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</si>
  <si>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</si>
  <si>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</si>
  <si>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</si>
  <si>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</si>
  <si>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</si>
  <si>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</si>
  <si>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</si>
  <si>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</si>
  <si>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</si>
  <si>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</si>
  <si>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</si>
  <si>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</si>
  <si>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</si>
  <si>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</si>
  <si>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</si>
  <si>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</si>
  <si>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</si>
  <si>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</si>
  <si>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</si>
  <si>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</si>
  <si>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</si>
  <si>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</si>
  <si>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</si>
  <si>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</si>
  <si>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</si>
  <si>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</si>
  <si>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</si>
  <si>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</si>
  <si>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</si>
  <si>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</si>
  <si>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</si>
  <si>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</si>
  <si>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</si>
  <si>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</si>
  <si>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</si>
  <si>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</si>
  <si>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</si>
  <si>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</si>
  <si>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</si>
  <si>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</si>
  <si>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</si>
  <si>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</si>
  <si>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</si>
  <si>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</si>
  <si>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</si>
  <si>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</si>
  <si>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</si>
  <si>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</si>
  <si>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</si>
  <si>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</si>
  <si>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</si>
  <si>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</si>
  <si>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</si>
  <si>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</si>
  <si>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</si>
  <si>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</si>
  <si>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</si>
  <si>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</si>
  <si>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</si>
  <si>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</si>
  <si>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</si>
  <si>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</si>
  <si>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</si>
  <si>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</si>
  <si>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</si>
  <si>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</si>
  <si>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</si>
  <si>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</si>
  <si>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</si>
  <si>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</si>
  <si>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</si>
  <si>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</si>
  <si>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</si>
  <si>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</si>
  <si>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</si>
  <si>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</si>
  <si>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</si>
  <si>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</si>
  <si>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</si>
  <si>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</si>
  <si>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</si>
  <si>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</si>
  <si>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</si>
  <si>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</si>
  <si>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</si>
  <si>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</si>
  <si>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</si>
  <si>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</si>
  <si>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</si>
  <si>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</si>
  <si>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</si>
  <si>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</si>
  <si>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</si>
  <si>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</si>
  <si>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</si>
  <si>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</si>
  <si>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</si>
  <si>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</si>
  <si>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</si>
  <si>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</si>
  <si>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</si>
  <si>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</si>
  <si>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</si>
  <si>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</si>
  <si>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</si>
  <si>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</si>
  <si>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</si>
  <si>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</si>
  <si>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</si>
  <si>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</si>
  <si>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</si>
  <si>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</si>
  <si>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</si>
  <si>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</si>
  <si>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</si>
  <si>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</si>
  <si>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</si>
  <si>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</si>
  <si>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</si>
  <si>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</si>
  <si>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</si>
  <si>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</si>
  <si>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</si>
  <si>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</si>
  <si>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</si>
  <si>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</si>
  <si>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</si>
  <si>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</si>
  <si>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</si>
  <si>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</si>
  <si>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</si>
  <si>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</si>
  <si>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</si>
  <si>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</si>
  <si>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</si>
  <si>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</si>
  <si>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</si>
  <si>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</si>
  <si>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</si>
  <si>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</si>
  <si>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</si>
  <si>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</si>
  <si>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</si>
  <si>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</si>
  <si>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</si>
  <si>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</si>
  <si>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</si>
  <si>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</si>
  <si>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</si>
  <si>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</si>
  <si>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</si>
  <si>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</si>
  <si>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</si>
  <si>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</si>
  <si>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</si>
  <si>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</si>
  <si>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</si>
  <si>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</si>
  <si>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</si>
  <si>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</si>
  <si>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</si>
  <si>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</si>
  <si>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</si>
  <si>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</si>
  <si>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</si>
  <si>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</si>
  <si>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</si>
  <si>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</si>
  <si>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</si>
  <si>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</si>
  <si>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</si>
  <si>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</si>
  <si>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</si>
  <si>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</si>
  <si>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</si>
  <si>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</si>
  <si>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</si>
  <si>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</si>
  <si>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</si>
  <si>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</si>
  <si>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</si>
  <si>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</si>
  <si>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</si>
  <si>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</si>
  <si>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</si>
  <si>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</si>
  <si>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</si>
  <si>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</si>
  <si>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</si>
  <si>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</si>
  <si>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</si>
  <si>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</si>
  <si>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</si>
  <si>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</si>
  <si>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</si>
  <si>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</si>
  <si>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</si>
  <si>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</si>
  <si>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</si>
  <si>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</si>
  <si>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</si>
  <si>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</si>
  <si>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</si>
  <si>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</si>
  <si>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</si>
  <si>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</si>
  <si>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</si>
  <si>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</si>
  <si>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</si>
  <si>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</si>
  <si>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</si>
  <si>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</si>
  <si>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</si>
  <si>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</si>
  <si>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</si>
  <si>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</si>
  <si>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</si>
  <si>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</si>
  <si>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</si>
  <si>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</si>
  <si>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</si>
  <si>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</si>
  <si>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</si>
  <si>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</si>
  <si>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</si>
  <si>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</si>
  <si>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</si>
  <si>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</si>
  <si>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</si>
  <si>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</si>
  <si>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</si>
  <si>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</si>
  <si>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</si>
  <si>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</si>
  <si>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</si>
  <si>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</si>
  <si>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</si>
  <si>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</si>
  <si>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</si>
  <si>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</si>
  <si>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</si>
  <si>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</si>
  <si>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</si>
  <si>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</si>
  <si>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</si>
  <si>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</si>
  <si>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</si>
  <si>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</si>
  <si>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</si>
  <si>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</si>
  <si>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</si>
  <si>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</si>
  <si>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</si>
  <si>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</si>
  <si>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</si>
  <si>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</si>
  <si>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</si>
  <si>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</si>
  <si>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</si>
  <si>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</si>
  <si>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</si>
  <si>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</si>
  <si>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</si>
  <si>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</si>
  <si>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</si>
  <si>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</si>
  <si>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</si>
  <si>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</si>
  <si>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</si>
  <si>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</si>
  <si>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</si>
  <si>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</si>
  <si>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</si>
  <si>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</si>
  <si>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</si>
  <si>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</si>
  <si>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</si>
  <si>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</si>
  <si>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</si>
  <si>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</si>
  <si>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</si>
  <si>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</si>
  <si>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</si>
  <si>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</si>
  <si>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</si>
  <si>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</si>
  <si>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</si>
  <si>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</si>
  <si>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</si>
  <si>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</si>
  <si>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</si>
  <si>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</si>
  <si>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</si>
  <si>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</si>
  <si>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</si>
  <si>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</si>
  <si>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</si>
  <si>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</si>
  <si>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</si>
  <si>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</si>
  <si>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</si>
  <si>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</si>
  <si>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</si>
  <si>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</si>
  <si>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</si>
  <si>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</si>
  <si>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</si>
  <si>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</si>
  <si>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</si>
  <si>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</si>
  <si>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</si>
  <si>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</si>
  <si>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</si>
  <si>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</si>
  <si>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</si>
  <si>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</si>
  <si>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</si>
  <si>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</si>
  <si>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</si>
  <si>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</si>
  <si>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</si>
  <si>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</si>
  <si>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</si>
  <si>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</si>
  <si>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</si>
  <si>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</si>
  <si>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</si>
  <si>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</si>
  <si>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</si>
  <si>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</si>
  <si>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</si>
  <si>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</si>
  <si>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</si>
  <si>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</si>
  <si>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</si>
  <si>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</si>
  <si>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</si>
  <si>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</si>
  <si>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</si>
  <si>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</si>
  <si>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</si>
  <si>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</si>
  <si>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</si>
  <si>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</si>
  <si>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</si>
  <si>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</si>
  <si>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</si>
  <si>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</si>
  <si>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</si>
  <si>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</si>
  <si>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</si>
  <si>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</si>
  <si>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</si>
  <si>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</si>
  <si>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</si>
  <si>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</si>
  <si>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</si>
  <si>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</si>
  <si>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</si>
  <si>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</si>
  <si>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</si>
  <si>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</si>
  <si>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</si>
  <si>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</si>
  <si>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</si>
  <si>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</si>
  <si>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</si>
  <si>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</si>
  <si>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</si>
  <si>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</si>
  <si>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</si>
  <si>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</si>
  <si>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</si>
  <si>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</si>
  <si>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</si>
  <si>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</si>
  <si>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</si>
  <si>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</si>
  <si>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</si>
  <si>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</si>
  <si>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</si>
  <si>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</si>
  <si>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</si>
  <si>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</si>
  <si>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</si>
  <si>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</si>
  <si>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</si>
  <si>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</si>
  <si>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</si>
  <si>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</si>
  <si>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</si>
  <si>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</si>
  <si>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</si>
  <si>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</si>
  <si>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</si>
  <si>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</si>
  <si>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</si>
  <si>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</si>
  <si>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</si>
  <si>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</si>
  <si>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</si>
  <si>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</si>
  <si>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</si>
  <si>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</si>
  <si>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</si>
  <si>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</si>
  <si>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</si>
  <si>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</si>
  <si>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</si>
  <si>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</si>
  <si>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</si>
  <si>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</si>
  <si>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</si>
  <si>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</si>
  <si>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</si>
  <si>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</si>
  <si>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</si>
  <si>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</si>
  <si>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</si>
  <si>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</si>
  <si>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</si>
  <si>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</si>
  <si>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</si>
  <si>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</si>
  <si>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</si>
  <si>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</si>
  <si>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</si>
  <si>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</si>
  <si>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</si>
  <si>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</si>
  <si>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</si>
  <si>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</si>
  <si>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</si>
  <si>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</si>
  <si>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</si>
  <si>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</si>
  <si>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</si>
  <si>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</si>
  <si>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</si>
  <si>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</si>
  <si>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</si>
  <si>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</si>
  <si>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</si>
  <si>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</si>
  <si>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</si>
  <si>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</si>
  <si>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</si>
  <si>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</si>
  <si>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</si>
  <si>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</si>
  <si>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</si>
  <si>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</si>
  <si>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</si>
  <si>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</si>
  <si>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</si>
  <si>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</si>
  <si>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</si>
  <si>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</si>
  <si>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</si>
  <si>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</si>
  <si>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</si>
  <si>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</si>
  <si>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</si>
  <si>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</si>
  <si>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</si>
  <si>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</si>
  <si>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</si>
  <si>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</si>
  <si>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</si>
  <si>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</si>
  <si>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</si>
  <si>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</si>
  <si>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</si>
  <si>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</si>
  <si>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</si>
  <si>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</si>
  <si>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</si>
  <si>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</si>
  <si>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</si>
  <si>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</si>
  <si>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</si>
  <si>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</si>
  <si>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</si>
  <si>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</si>
  <si>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</si>
  <si>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</si>
  <si>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</si>
  <si>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</si>
  <si>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</si>
  <si>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</si>
  <si>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</si>
  <si>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</si>
  <si>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</si>
  <si>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</si>
  <si>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</si>
  <si>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</si>
  <si>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</si>
  <si>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</si>
  <si>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</si>
  <si>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</si>
  <si>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</si>
  <si>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</si>
  <si>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</si>
  <si>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</si>
  <si>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</si>
  <si>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</si>
  <si>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</si>
  <si>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</si>
  <si>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</si>
  <si>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</si>
  <si>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</si>
  <si>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</si>
  <si>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</si>
  <si>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</si>
  <si>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</si>
  <si>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</si>
  <si>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</si>
  <si>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</si>
  <si>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</si>
  <si>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</si>
  <si>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</si>
  <si>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</si>
  <si>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</si>
  <si>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</si>
  <si>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</si>
  <si>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</si>
  <si>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</si>
  <si>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</si>
  <si>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</si>
  <si>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</si>
  <si>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</si>
  <si>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</si>
  <si>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</si>
  <si>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</si>
  <si>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</si>
  <si>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</si>
  <si>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</si>
  <si>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</si>
  <si>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</si>
  <si>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</si>
  <si>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</si>
  <si>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</si>
  <si>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</si>
  <si>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</si>
  <si>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</si>
  <si>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</si>
  <si>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</si>
  <si>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</si>
  <si>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</si>
  <si>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</si>
  <si>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</si>
  <si>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</si>
  <si>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</si>
  <si>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</si>
  <si>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</si>
  <si>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</si>
  <si>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</si>
  <si>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</si>
  <si>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</si>
  <si>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</si>
  <si>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</si>
  <si>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</si>
  <si>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</si>
  <si>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</si>
  <si>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</si>
  <si>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</si>
  <si>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</si>
  <si>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</si>
  <si>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</si>
  <si>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</si>
  <si>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</si>
  <si>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</si>
  <si>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</si>
  <si>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</si>
  <si>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</si>
  <si>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</si>
  <si>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</si>
  <si>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</si>
  <si>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</si>
  <si>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</si>
  <si>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</si>
  <si>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</si>
  <si>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</si>
  <si>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</si>
  <si>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</si>
  <si>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</si>
  <si>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</si>
  <si>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</si>
  <si>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</si>
  <si>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</si>
  <si>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</si>
  <si>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</si>
  <si>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</si>
  <si>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</si>
  <si>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</si>
  <si>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</si>
  <si>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</si>
  <si>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</si>
  <si>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</si>
  <si>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</si>
  <si>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</si>
  <si>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</si>
  <si>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</si>
  <si>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</si>
  <si>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</si>
  <si>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</si>
  <si>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</si>
  <si>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</si>
  <si>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</si>
  <si>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</si>
  <si>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</si>
  <si>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</si>
  <si>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</si>
  <si>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</si>
  <si>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</si>
  <si>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</si>
  <si>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</si>
  <si>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</si>
  <si>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</si>
  <si>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</si>
  <si>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</si>
  <si>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</si>
  <si>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</si>
  <si>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</si>
  <si>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</si>
  <si>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</si>
  <si>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</si>
  <si>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</si>
  <si>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</si>
  <si>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</si>
  <si>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</si>
  <si>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</si>
  <si>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</si>
  <si>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</si>
  <si>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</si>
  <si>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</si>
  <si>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</si>
  <si>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</si>
  <si>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</si>
  <si>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</si>
  <si>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</si>
  <si>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</si>
  <si>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</si>
  <si>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</si>
  <si>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</si>
  <si>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</si>
  <si>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</si>
  <si>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</si>
  <si>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</si>
  <si>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</si>
  <si>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</si>
  <si>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</si>
  <si>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</si>
  <si>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</si>
  <si>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</si>
  <si>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</si>
  <si>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</si>
  <si>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</si>
  <si>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</si>
  <si>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</si>
  <si>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</si>
  <si>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</si>
  <si>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</si>
  <si>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</si>
  <si>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</si>
  <si>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</si>
  <si>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</si>
  <si>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</si>
  <si>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</si>
  <si>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</si>
  <si>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</si>
  <si>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</si>
  <si>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</si>
  <si>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</si>
  <si>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</si>
  <si>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</si>
  <si>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</si>
  <si>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</si>
  <si>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</si>
  <si>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</si>
  <si>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</si>
  <si>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</si>
  <si>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</si>
  <si>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</si>
  <si>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</si>
  <si>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</si>
  <si>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</si>
  <si>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</si>
  <si>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</si>
  <si>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</si>
  <si>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</si>
  <si>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</si>
  <si>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</si>
  <si>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</si>
  <si>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</si>
  <si>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</si>
  <si>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</si>
  <si>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</si>
  <si>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</si>
  <si>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</si>
  <si>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</si>
  <si>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</si>
  <si>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</si>
  <si>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</si>
  <si>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</si>
  <si>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</si>
  <si>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</si>
  <si>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</si>
  <si>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</si>
  <si>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</si>
  <si>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</si>
  <si>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</si>
  <si>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</si>
  <si>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</si>
  <si>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</si>
  <si>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</si>
  <si>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</si>
  <si>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</si>
  <si>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</si>
  <si>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</si>
  <si>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</si>
  <si>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</si>
  <si>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</si>
  <si>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</si>
  <si>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</si>
  <si>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</si>
  <si>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</si>
  <si>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</si>
  <si>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</si>
  <si>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</si>
  <si>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</si>
  <si>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</si>
  <si>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</si>
  <si>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</si>
  <si>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</si>
  <si>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</si>
  <si>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</si>
  <si>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</si>
  <si>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</si>
  <si>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</si>
  <si>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</si>
  <si>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</si>
  <si>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</si>
  <si>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</si>
  <si>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</si>
  <si>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</si>
  <si>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</si>
  <si>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</si>
  <si>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</si>
  <si>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</si>
  <si>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</si>
  <si>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</si>
  <si>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</si>
  <si>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</si>
  <si>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</si>
  <si>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</si>
  <si>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</si>
  <si>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</si>
  <si>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</si>
  <si>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</si>
  <si>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</si>
  <si>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</si>
  <si>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</si>
  <si>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</si>
  <si>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</si>
  <si>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</si>
  <si>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</si>
  <si>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</si>
  <si>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</si>
  <si>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</si>
  <si>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</si>
  <si>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</si>
  <si>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</si>
  <si>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</si>
  <si>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</si>
  <si>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</si>
  <si>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</si>
  <si>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</si>
  <si>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</si>
  <si>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</si>
  <si>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</si>
  <si>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</si>
  <si>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</si>
  <si>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</si>
  <si>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</si>
  <si>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</si>
  <si>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</si>
  <si>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</si>
  <si>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</si>
  <si>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</si>
  <si>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</si>
  <si>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</si>
  <si>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</si>
  <si>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</si>
  <si>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</si>
  <si>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</si>
  <si>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</si>
  <si>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</si>
  <si>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</si>
  <si>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</si>
  <si>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</si>
  <si>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</si>
  <si>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</si>
  <si>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</si>
  <si>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</si>
  <si>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</si>
  <si>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</si>
  <si>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</si>
  <si>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</si>
  <si>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</si>
  <si>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</si>
  <si>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</si>
  <si>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</si>
  <si>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</si>
  <si>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</si>
  <si>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</si>
  <si>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</si>
  <si>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</si>
  <si>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</si>
  <si>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</si>
  <si>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</si>
  <si>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</si>
  <si>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</si>
  <si>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</si>
  <si>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</si>
  <si>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</si>
  <si>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</si>
  <si>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</si>
  <si>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</si>
  <si>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</si>
  <si>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</si>
  <si>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</si>
  <si>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</si>
  <si>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</si>
  <si>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</si>
  <si>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</si>
  <si>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</si>
  <si>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</si>
  <si>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</si>
  <si>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</si>
  <si>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</si>
  <si>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</si>
  <si>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</si>
  <si>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</si>
  <si>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</si>
  <si>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</si>
  <si>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</si>
  <si>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</si>
  <si>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</si>
  <si>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</si>
  <si>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</si>
  <si>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</si>
  <si>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</si>
  <si>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</si>
  <si>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</si>
  <si>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</si>
  <si>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</si>
  <si>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</si>
  <si>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</si>
  <si>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</si>
  <si>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</si>
  <si>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</si>
  <si>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</si>
  <si>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</si>
  <si>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</si>
  <si>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</si>
  <si>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</si>
  <si>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</si>
  <si>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</si>
  <si>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</si>
  <si>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</si>
  <si>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</si>
  <si>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</si>
  <si>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</si>
  <si>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</si>
  <si>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</si>
  <si>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</si>
  <si>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</si>
  <si>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</si>
  <si>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</si>
  <si>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</si>
  <si>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</si>
  <si>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</si>
  <si>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</si>
  <si>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</si>
  <si>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</si>
  <si>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</si>
  <si>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</si>
  <si>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</si>
  <si>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</si>
  <si>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</si>
  <si>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</si>
  <si>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</si>
  <si>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</si>
  <si>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</si>
  <si>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</si>
  <si>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</si>
  <si>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</si>
  <si>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</si>
  <si>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</si>
  <si>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</si>
  <si>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</si>
  <si>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</si>
  <si>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</si>
  <si>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</si>
  <si>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</si>
  <si>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</si>
  <si>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</si>
  <si>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</si>
  <si>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</si>
  <si>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</si>
  <si>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</si>
  <si>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</si>
  <si>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</si>
  <si>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</si>
  <si>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</si>
  <si>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</si>
  <si>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</si>
  <si>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</si>
  <si>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</si>
  <si>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</si>
  <si>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</si>
  <si>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</si>
  <si>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</si>
  <si>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</si>
  <si>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</si>
  <si>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</si>
  <si>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</si>
  <si>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</si>
  <si>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</si>
  <si>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</si>
  <si>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</si>
  <si>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</si>
  <si>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</si>
  <si>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</si>
  <si>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</si>
  <si>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</si>
  <si>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</si>
  <si>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</si>
  <si>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</si>
  <si>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</si>
  <si>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</si>
  <si>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</si>
  <si>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</si>
  <si>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</si>
  <si>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</si>
  <si>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</si>
  <si>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</si>
  <si>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</si>
  <si>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</si>
  <si>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</si>
  <si>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</si>
  <si>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</si>
  <si>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</si>
  <si>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</si>
  <si>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</si>
  <si>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</si>
  <si>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</si>
  <si>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</si>
  <si>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</si>
  <si>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</si>
  <si>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</si>
  <si>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</si>
  <si>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</si>
  <si>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</si>
  <si>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</si>
  <si>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</si>
  <si>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</si>
  <si>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</si>
  <si>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</si>
  <si>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</si>
  <si>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</si>
  <si>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</si>
  <si>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</si>
  <si>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</si>
  <si>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</si>
  <si>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</si>
  <si>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</si>
  <si>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</si>
  <si>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</si>
  <si>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</si>
  <si>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</si>
  <si>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</si>
  <si>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</si>
  <si>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</si>
  <si>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</si>
  <si>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</si>
  <si>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</si>
  <si>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</si>
  <si>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</si>
  <si>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</si>
  <si>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</si>
  <si>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</si>
  <si>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</si>
  <si>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</si>
  <si>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</si>
  <si>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</si>
  <si>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</si>
  <si>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</si>
  <si>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</si>
  <si>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</si>
  <si>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</si>
  <si>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</si>
  <si>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</si>
  <si>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</si>
  <si>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</si>
  <si>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</si>
  <si>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</si>
  <si>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</si>
  <si>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</si>
  <si>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</si>
  <si>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</si>
  <si>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</si>
  <si>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</si>
  <si>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</si>
  <si>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</si>
  <si>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</si>
  <si>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</si>
  <si>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</si>
  <si>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</si>
  <si>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</si>
  <si>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</si>
  <si>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</si>
  <si>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</si>
  <si>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</si>
  <si>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</si>
  <si>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</si>
  <si>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</si>
  <si>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</si>
  <si>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</si>
  <si>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</si>
  <si>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</si>
  <si>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</si>
  <si>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</si>
  <si>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</si>
  <si>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</si>
  <si>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</si>
  <si>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</si>
  <si>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</si>
  <si>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</si>
  <si>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</si>
  <si>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</si>
  <si>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</si>
  <si>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</si>
  <si>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</si>
  <si>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</si>
  <si>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</si>
  <si>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</si>
  <si>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</si>
  <si>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</si>
  <si>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</si>
  <si>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</si>
  <si>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</si>
  <si>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</si>
  <si>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</si>
  <si>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</si>
  <si>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</si>
  <si>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</si>
  <si>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</si>
  <si>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</si>
  <si>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</si>
  <si>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</si>
  <si>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</si>
  <si>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</si>
  <si>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</si>
  <si>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</si>
  <si>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</si>
  <si>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</si>
  <si>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</si>
  <si>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</si>
  <si>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</si>
  <si>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</si>
  <si>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</si>
  <si>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</si>
  <si>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</si>
  <si>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</si>
  <si>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</si>
  <si>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</si>
  <si>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</si>
  <si>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</si>
  <si>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</si>
  <si>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</si>
  <si>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</si>
  <si>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</si>
  <si>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</si>
  <si>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</si>
  <si>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</si>
  <si>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</si>
  <si>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</si>
  <si>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</si>
  <si>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</si>
  <si>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</si>
  <si>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</si>
  <si>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</si>
  <si>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</si>
  <si>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</si>
  <si>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</si>
  <si>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</si>
  <si>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</si>
  <si>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</si>
  <si>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</si>
  <si>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</si>
  <si>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</si>
  <si>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</si>
  <si>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</si>
  <si>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</si>
  <si>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</si>
  <si>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</si>
  <si>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</si>
  <si>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</si>
  <si>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</si>
  <si>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</si>
  <si>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</si>
  <si>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</si>
  <si>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</si>
  <si>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</si>
  <si>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</si>
  <si>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</si>
  <si>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</si>
  <si>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</si>
  <si>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</si>
  <si>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</si>
  <si>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</si>
  <si>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</si>
  <si>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</si>
  <si>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</si>
  <si>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</si>
  <si>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</si>
  <si>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</si>
  <si>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</si>
  <si>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</si>
  <si>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</si>
  <si>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</si>
  <si>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</si>
  <si>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</si>
  <si>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</si>
  <si>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</si>
  <si>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</si>
  <si>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</si>
  <si>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</si>
  <si>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</si>
  <si>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</si>
  <si>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</si>
  <si>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</si>
  <si>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</si>
  <si>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</si>
  <si>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</si>
  <si>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</si>
  <si>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</si>
  <si>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</si>
  <si>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</si>
  <si>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</si>
  <si>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</si>
  <si>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</si>
  <si>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</si>
  <si>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</si>
  <si>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</si>
  <si>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</si>
  <si>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</si>
  <si>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</si>
  <si>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</si>
  <si>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</si>
  <si>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</si>
  <si>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</si>
  <si>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</si>
  <si>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</si>
  <si>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</si>
  <si>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</si>
  <si>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</si>
  <si>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</si>
  <si>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</si>
  <si>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</si>
  <si>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</si>
  <si>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</si>
  <si>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</si>
  <si>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</si>
  <si>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</si>
  <si>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</si>
  <si>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</si>
  <si>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</si>
  <si>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</si>
  <si>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</si>
  <si>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</si>
  <si>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</si>
  <si>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</si>
  <si>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</si>
  <si>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</si>
  <si>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</si>
  <si>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</si>
  <si>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</si>
  <si>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</si>
  <si>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</si>
  <si>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</si>
  <si>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</si>
  <si>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</si>
  <si>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</si>
  <si>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</si>
  <si>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</si>
  <si>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</si>
  <si>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</si>
  <si>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</si>
  <si>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</si>
  <si>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</si>
  <si>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</si>
  <si>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</si>
  <si>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</si>
  <si>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</si>
  <si>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</si>
  <si>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</si>
  <si>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</si>
  <si>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</si>
  <si>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</si>
  <si>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</si>
  <si>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</si>
  <si>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</si>
  <si>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</si>
  <si>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</si>
  <si>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</si>
  <si>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</si>
  <si>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</si>
  <si>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</si>
  <si>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</si>
  <si>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</si>
  <si>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</si>
  <si>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</si>
  <si>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</si>
  <si>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</si>
  <si>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</si>
  <si>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</si>
  <si>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</si>
  <si>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</si>
  <si>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</si>
  <si>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</si>
  <si>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</si>
  <si>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</si>
  <si>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</si>
  <si>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</si>
  <si>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</si>
  <si>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</si>
  <si>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</si>
  <si>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</si>
  <si>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</si>
  <si>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</si>
  <si>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</si>
  <si>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</si>
  <si>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</si>
  <si>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</si>
  <si>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</si>
  <si>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</si>
  <si>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</si>
  <si>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</si>
  <si>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</si>
  <si>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</si>
  <si>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</si>
  <si>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</si>
  <si>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</si>
  <si>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</si>
  <si>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</si>
  <si>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</si>
  <si>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</si>
  <si>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</si>
  <si>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</si>
  <si>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</si>
  <si>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</si>
  <si>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</si>
  <si>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</si>
  <si>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</si>
  <si>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</si>
  <si>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</si>
  <si>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</si>
  <si>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</si>
  <si>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</si>
  <si>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</si>
  <si>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</si>
  <si>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</si>
  <si>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</si>
  <si>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</si>
  <si>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</si>
  <si>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</si>
  <si>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</si>
  <si>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</si>
  <si>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</si>
  <si>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</si>
  <si>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</si>
  <si>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</si>
  <si>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</si>
  <si>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</si>
  <si>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</si>
  <si>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</si>
  <si>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</si>
  <si>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</si>
  <si>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</si>
  <si>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</si>
  <si>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</si>
  <si>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</si>
  <si>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</si>
  <si>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</si>
  <si>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</si>
  <si>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</si>
  <si>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</si>
  <si>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</si>
  <si>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</si>
  <si>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</si>
  <si>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</si>
  <si>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</si>
  <si>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</si>
  <si>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</si>
  <si>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</si>
  <si>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</si>
  <si>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</si>
  <si>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</si>
  <si>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</si>
  <si>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</si>
  <si>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</si>
  <si>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</si>
  <si>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</si>
  <si>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</si>
  <si>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</si>
  <si>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</si>
  <si>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</si>
  <si>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</si>
  <si>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</si>
  <si>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</si>
  <si>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</si>
  <si>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</si>
  <si>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</si>
  <si>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</si>
  <si>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</si>
  <si>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</si>
  <si>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</si>
  <si>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</si>
  <si>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</si>
  <si>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</si>
  <si>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</si>
  <si>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</si>
  <si>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</si>
  <si>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</si>
  <si>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</si>
  <si>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</si>
  <si>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</si>
  <si>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</si>
  <si>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</si>
  <si>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</si>
  <si>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</si>
  <si>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</si>
  <si>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</si>
  <si>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</si>
  <si>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</si>
  <si>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</si>
  <si>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</si>
  <si>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</si>
  <si>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</si>
  <si>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</si>
  <si>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</si>
  <si>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</si>
  <si>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</si>
  <si>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</si>
  <si>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</si>
  <si>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</si>
  <si>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</si>
  <si>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</si>
  <si>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</si>
  <si>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</si>
  <si>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</si>
  <si>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</si>
  <si>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</si>
  <si>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</si>
  <si>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</si>
  <si>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</si>
  <si>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</si>
  <si>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</si>
  <si>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</si>
  <si>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</si>
  <si>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</si>
  <si>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</si>
  <si>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</si>
  <si>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</si>
  <si>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</si>
  <si>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</si>
  <si>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</si>
  <si>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</si>
  <si>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</si>
  <si>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</si>
  <si>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</si>
  <si>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</si>
  <si>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</si>
  <si>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</si>
  <si>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</si>
  <si>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</si>
  <si>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</si>
  <si>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</si>
  <si>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</si>
  <si>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</si>
  <si>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</si>
  <si>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</si>
  <si>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</si>
  <si>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</si>
  <si>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</si>
  <si>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</si>
  <si>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</si>
  <si>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</si>
  <si>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</si>
  <si>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</si>
  <si>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</si>
  <si>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</si>
  <si>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</si>
  <si>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</si>
  <si>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</si>
  <si>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</si>
  <si>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</si>
  <si>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</si>
  <si>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</si>
  <si>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</si>
  <si>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</si>
  <si>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</si>
  <si>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</si>
  <si>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</si>
  <si>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</si>
  <si>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</si>
  <si>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</si>
  <si>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</si>
  <si>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</si>
  <si>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</si>
  <si>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</si>
  <si>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</si>
  <si>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</si>
  <si>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</si>
  <si>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</si>
  <si>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</si>
  <si>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</si>
  <si>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</si>
  <si>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</si>
  <si>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</si>
  <si>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</si>
  <si>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</si>
  <si>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</si>
  <si>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</si>
  <si>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</si>
  <si>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</si>
  <si>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</si>
  <si>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</si>
  <si>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</si>
  <si>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</si>
  <si>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</si>
  <si>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</si>
  <si>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</si>
  <si>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</si>
  <si>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</si>
  <si>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</si>
  <si>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</si>
  <si>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</si>
  <si>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</si>
  <si>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</si>
  <si>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</si>
  <si>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</si>
  <si>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</si>
  <si>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</si>
  <si>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</si>
  <si>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</si>
  <si>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</si>
  <si>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</si>
  <si>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</si>
  <si>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</si>
  <si>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</si>
  <si>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</si>
  <si>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</si>
  <si>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</si>
  <si>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</si>
  <si>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</si>
  <si>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</si>
  <si>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</si>
  <si>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</si>
  <si>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</si>
  <si>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</si>
  <si>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</si>
  <si>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</si>
  <si>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</si>
  <si>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</si>
  <si>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</si>
  <si>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</si>
  <si>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</si>
  <si>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</si>
  <si>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</si>
  <si>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</si>
  <si>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</si>
  <si>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</si>
  <si>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</si>
  <si>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</si>
  <si>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</si>
  <si>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</si>
  <si>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</si>
  <si>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</si>
  <si>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</si>
  <si>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</si>
  <si>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</si>
  <si>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</si>
  <si>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</si>
  <si>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</si>
  <si>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</si>
  <si>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</si>
  <si>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</si>
  <si>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</si>
  <si>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</si>
  <si>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</si>
  <si>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</si>
  <si>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</si>
  <si>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</si>
  <si>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</si>
  <si>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</si>
  <si>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</si>
  <si>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</si>
  <si>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</si>
  <si>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</si>
  <si>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</si>
  <si>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</si>
  <si>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</si>
  <si>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</si>
  <si>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</si>
  <si>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</si>
  <si>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</si>
  <si>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</si>
  <si>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</si>
  <si>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</si>
  <si>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</si>
  <si>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</si>
  <si>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</si>
  <si>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</si>
  <si>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</si>
  <si>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</si>
  <si>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</si>
  <si>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</si>
  <si>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</si>
  <si>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</si>
  <si>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</si>
  <si>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</si>
  <si>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</si>
  <si>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</si>
  <si>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</si>
  <si>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</si>
  <si>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</si>
  <si>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</si>
  <si>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</si>
  <si>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</si>
  <si>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</si>
  <si>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</si>
  <si>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</si>
  <si>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</si>
  <si>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</si>
  <si>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</si>
  <si>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</si>
  <si>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</si>
  <si>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</si>
  <si>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</si>
  <si>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</si>
  <si>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</si>
  <si>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</si>
  <si>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</si>
  <si>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</si>
  <si>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</si>
  <si>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</si>
  <si>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</si>
  <si>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</si>
  <si>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</si>
  <si>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</si>
  <si>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</si>
  <si>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</si>
  <si>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</si>
  <si>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</si>
  <si>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</si>
  <si>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</si>
  <si>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</si>
  <si>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</si>
  <si>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</si>
  <si>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</si>
  <si>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</si>
  <si>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</si>
  <si>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</si>
  <si>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</si>
  <si>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</si>
  <si>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</si>
  <si>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</si>
  <si>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</si>
  <si>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</si>
  <si>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</si>
  <si>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</si>
  <si>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</si>
  <si>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</si>
  <si>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</si>
  <si>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</si>
  <si>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</si>
  <si>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</si>
  <si>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</si>
  <si>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</si>
  <si>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</si>
  <si>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</si>
  <si>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</si>
  <si>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</si>
  <si>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</si>
  <si>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</si>
  <si>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</si>
  <si>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</si>
  <si>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</si>
  <si>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</si>
  <si>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</si>
  <si>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</si>
  <si>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</si>
  <si>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</si>
  <si>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</si>
  <si>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</si>
  <si>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</si>
  <si>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</si>
  <si>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</si>
  <si>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</si>
  <si>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</si>
  <si>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</si>
  <si>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</si>
  <si>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</si>
  <si>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</si>
  <si>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</si>
  <si>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</si>
  <si>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</si>
  <si>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</si>
  <si>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</si>
  <si>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</si>
  <si>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</si>
  <si>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</si>
  <si>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</si>
  <si>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</si>
  <si>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</si>
  <si>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</si>
  <si>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</si>
  <si>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</si>
  <si>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</si>
  <si>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</si>
  <si>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</si>
  <si>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</si>
  <si>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</si>
  <si>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</si>
  <si>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</si>
  <si>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</si>
  <si>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</si>
  <si>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</si>
  <si>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</si>
  <si>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</si>
  <si>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</si>
  <si>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</si>
  <si>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</si>
  <si>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</si>
  <si>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</si>
  <si>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</si>
  <si>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</si>
  <si>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</si>
  <si>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</si>
  <si>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</si>
  <si>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</si>
  <si>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</si>
  <si>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</si>
  <si>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</si>
  <si>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</si>
  <si>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</si>
  <si>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</si>
  <si>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</si>
  <si>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</si>
  <si>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</si>
  <si>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</si>
  <si>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</si>
  <si>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</si>
  <si>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</si>
  <si>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</si>
  <si>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</si>
  <si>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</si>
  <si>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</si>
  <si>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</si>
  <si>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</si>
  <si>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</si>
  <si>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</si>
  <si>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</si>
  <si>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</si>
  <si>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</si>
  <si>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</si>
  <si>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</si>
  <si>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</si>
  <si>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</si>
  <si>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</si>
  <si>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</si>
  <si>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</si>
  <si>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</si>
  <si>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</si>
  <si>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</si>
  <si>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</si>
  <si>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</si>
  <si>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</si>
  <si>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</si>
  <si>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</si>
  <si>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</si>
  <si>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</si>
  <si>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</si>
  <si>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</si>
  <si>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</si>
  <si>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</si>
  <si>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</si>
  <si>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</si>
  <si>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</si>
  <si>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</si>
  <si>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</si>
  <si>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</si>
  <si>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</si>
  <si>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</si>
  <si>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</si>
  <si>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</si>
  <si>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</si>
  <si>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</si>
  <si>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</si>
  <si>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</si>
  <si>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</si>
  <si>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</si>
  <si>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</si>
  <si>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</si>
  <si>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</si>
  <si>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</si>
  <si>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</si>
  <si>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</si>
  <si>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</si>
  <si>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</si>
  <si>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</si>
  <si>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</si>
  <si>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</si>
  <si>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</si>
  <si>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</si>
  <si>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</si>
  <si>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</si>
  <si>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</si>
  <si>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</si>
  <si>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</si>
  <si>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</si>
  <si>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</si>
  <si>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</si>
  <si>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</si>
  <si>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</si>
  <si>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</si>
  <si>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</si>
  <si>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</si>
  <si>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</si>
  <si>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</si>
  <si>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</si>
  <si>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</si>
  <si>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</si>
  <si>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</si>
  <si>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</si>
  <si>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</si>
  <si>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</si>
  <si>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</si>
  <si>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</si>
  <si>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</si>
  <si>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</si>
  <si>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</si>
  <si>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</si>
  <si>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</si>
  <si>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</si>
  <si>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</si>
  <si>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</si>
  <si>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</si>
  <si>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</si>
  <si>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</si>
  <si>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</si>
  <si>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</si>
  <si>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</si>
  <si>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</si>
  <si>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</si>
  <si>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</si>
  <si>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</si>
  <si>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</si>
  <si>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</si>
  <si>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</si>
  <si>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</si>
  <si>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</si>
  <si>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</si>
  <si>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</si>
  <si>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</si>
  <si>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</si>
  <si>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</si>
  <si>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</si>
  <si>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</si>
  <si>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</si>
  <si>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</si>
  <si>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</si>
  <si>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</si>
  <si>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</si>
  <si>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</si>
  <si>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</si>
  <si>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</si>
  <si>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</si>
  <si>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</si>
  <si>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</si>
  <si>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</si>
  <si>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</si>
  <si>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</si>
  <si>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</si>
  <si>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</si>
  <si>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</si>
  <si>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</si>
  <si>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</si>
  <si>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</si>
  <si>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</si>
  <si>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</si>
  <si>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</si>
  <si>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</si>
  <si>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</si>
  <si>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</si>
  <si>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</si>
  <si>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</si>
  <si>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</si>
  <si>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</si>
  <si>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</si>
  <si>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</si>
  <si>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</si>
  <si>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</si>
  <si>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</si>
  <si>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</si>
  <si>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</si>
  <si>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</si>
  <si>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</si>
  <si>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</si>
  <si>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</si>
  <si>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</si>
  <si>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</si>
  <si>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</si>
  <si>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</si>
  <si>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</si>
  <si>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</si>
  <si>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</si>
  <si>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</si>
  <si>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</si>
  <si>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</si>
  <si>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</si>
  <si>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</si>
  <si>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</si>
  <si>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</si>
  <si>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</si>
  <si>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</si>
  <si>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</si>
  <si>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</si>
  <si>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</si>
  <si>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</si>
  <si>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</si>
  <si>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</si>
  <si>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</si>
  <si>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</si>
  <si>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</si>
  <si>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</si>
  <si>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</si>
  <si>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</si>
  <si>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</si>
  <si>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</si>
  <si>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</si>
  <si>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</si>
  <si>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</si>
  <si>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</si>
  <si>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</si>
  <si>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</si>
  <si>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</si>
  <si>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</si>
  <si>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</si>
  <si>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</si>
  <si>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</si>
  <si>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</si>
  <si>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</si>
  <si>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</si>
  <si>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</si>
  <si>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</si>
  <si>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</si>
  <si>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</si>
  <si>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</si>
  <si>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</si>
  <si>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</si>
  <si>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</si>
  <si>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</si>
  <si>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</si>
  <si>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</si>
  <si>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</si>
  <si>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</si>
  <si>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</si>
  <si>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</si>
  <si>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</si>
  <si>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</si>
  <si>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</si>
  <si>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</si>
  <si>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</si>
  <si>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</si>
  <si>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</si>
  <si>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</si>
  <si>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</si>
  <si>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</si>
  <si>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</si>
  <si>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</si>
  <si>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</si>
  <si>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</si>
  <si>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</si>
  <si>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</si>
  <si>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</si>
  <si>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</si>
  <si>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</si>
  <si>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</si>
  <si>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</si>
  <si>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</si>
  <si>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</si>
  <si>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</si>
  <si>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</si>
  <si>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</si>
  <si>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</si>
  <si>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</si>
  <si>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</si>
  <si>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</si>
  <si>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</si>
  <si>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</si>
  <si>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</si>
  <si>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</si>
  <si>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</si>
  <si>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</si>
  <si>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</si>
  <si>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</si>
  <si>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</si>
  <si>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</si>
  <si>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</si>
  <si>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</si>
  <si>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</si>
  <si>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</si>
  <si>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</si>
  <si>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</si>
  <si>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</si>
  <si>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</si>
  <si>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</si>
  <si>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</si>
  <si>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</si>
  <si>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</si>
  <si>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</si>
  <si>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</si>
  <si>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</si>
  <si>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</si>
  <si>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</si>
  <si>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</si>
  <si>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</si>
  <si>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</si>
  <si>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</si>
  <si>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</si>
  <si>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</si>
  <si>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</si>
  <si>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</si>
  <si>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</si>
  <si>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</si>
  <si>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</si>
  <si>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</si>
  <si>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</si>
  <si>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</si>
  <si>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</si>
  <si>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</si>
  <si>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</si>
  <si>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</si>
  <si>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</si>
  <si>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</si>
  <si>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</si>
  <si>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</si>
  <si>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</si>
  <si>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</si>
  <si>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</si>
  <si>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</si>
  <si>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</si>
  <si>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</si>
  <si>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</si>
  <si>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</si>
  <si>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</si>
  <si>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</si>
  <si>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</si>
  <si>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</si>
  <si>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</si>
  <si>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</si>
  <si>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</si>
  <si>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</si>
  <si>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</si>
  <si>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</si>
  <si>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</si>
  <si>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</si>
  <si>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</si>
  <si>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</si>
  <si>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</si>
  <si>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</si>
  <si>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</si>
  <si>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</si>
  <si>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</si>
  <si>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</si>
  <si>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</si>
  <si>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</si>
  <si>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</si>
  <si>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</si>
  <si>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</si>
  <si>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</si>
  <si>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</si>
  <si>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</si>
  <si>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</si>
  <si>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</si>
  <si>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</si>
  <si>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</si>
  <si>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</si>
  <si>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</si>
  <si>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</si>
  <si>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</si>
  <si>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</si>
  <si>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</si>
  <si>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</si>
  <si>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</si>
  <si>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</si>
  <si>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</si>
  <si>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</si>
  <si>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</si>
  <si>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</si>
  <si>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</si>
  <si>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</si>
  <si>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</si>
  <si>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</si>
  <si>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</si>
  <si>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</si>
  <si>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</si>
  <si>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</si>
  <si>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</si>
  <si>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</si>
  <si>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</si>
  <si>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</si>
  <si>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</si>
  <si>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</si>
  <si>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</si>
  <si>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</si>
  <si>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</si>
  <si>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</si>
  <si>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</si>
  <si>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</si>
  <si>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</si>
  <si>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</si>
  <si>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</si>
  <si>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</si>
  <si>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</si>
  <si>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</si>
  <si>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</si>
  <si>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</si>
  <si>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</si>
  <si>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</si>
  <si>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</si>
  <si>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</si>
  <si>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</si>
  <si>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</si>
  <si>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</si>
  <si>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</si>
  <si>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</si>
  <si>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</si>
  <si>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</si>
  <si>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</si>
  <si>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</si>
  <si>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</si>
  <si>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</si>
  <si>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</si>
  <si>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</si>
  <si>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</si>
  <si>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</si>
  <si>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</si>
  <si>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</si>
  <si>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</si>
  <si>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</si>
  <si>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</si>
  <si>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</si>
  <si>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</si>
  <si>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</si>
  <si>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</si>
  <si>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</si>
  <si>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</si>
  <si>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</si>
  <si>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</si>
  <si>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</si>
  <si>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</si>
  <si>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</si>
  <si>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</si>
  <si>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</si>
  <si>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</si>
  <si>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</si>
  <si>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</si>
  <si>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</si>
  <si>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</si>
  <si>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</si>
  <si>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</si>
  <si>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</si>
  <si>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</si>
  <si>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</si>
  <si>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</si>
  <si>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</si>
  <si>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</si>
  <si>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</si>
  <si>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</si>
  <si>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</si>
  <si>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</si>
  <si>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</si>
  <si>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</si>
  <si>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</si>
  <si>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</si>
  <si>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</si>
  <si>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</si>
  <si>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</si>
  <si>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</si>
  <si>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</si>
  <si>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</si>
  <si>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</si>
  <si>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</si>
  <si>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</si>
  <si>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</si>
  <si>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</si>
  <si>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</si>
  <si>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</si>
  <si>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</si>
  <si>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</si>
  <si>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</si>
  <si>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</si>
  <si>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</si>
  <si>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</si>
  <si>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</si>
  <si>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</si>
  <si>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</si>
  <si>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</si>
  <si>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</si>
  <si>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</si>
  <si>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</si>
  <si>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</si>
  <si>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</si>
  <si>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</si>
  <si>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</si>
  <si>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</si>
  <si>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</si>
  <si>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</si>
  <si>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</si>
  <si>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</si>
  <si>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</si>
  <si>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</si>
  <si>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</si>
  <si>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</si>
  <si>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</si>
  <si>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</si>
  <si>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</si>
  <si>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</si>
  <si>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</si>
  <si>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</si>
  <si>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</si>
  <si>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</si>
  <si>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</si>
  <si>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</si>
  <si>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</si>
  <si>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</si>
  <si>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</si>
  <si>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</si>
  <si>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</si>
  <si>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</si>
  <si>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</si>
  <si>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</si>
  <si>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</si>
  <si>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</si>
  <si>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</si>
  <si>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</si>
  <si>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</si>
  <si>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</si>
  <si>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</si>
  <si>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</si>
  <si>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</si>
  <si>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</si>
  <si>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</si>
  <si>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</si>
  <si>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</si>
  <si>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</si>
  <si>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</si>
  <si>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</si>
  <si>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</si>
  <si>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</si>
  <si>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</si>
  <si>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</si>
  <si>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</si>
  <si>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</si>
  <si>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</si>
  <si>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</si>
  <si>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</si>
  <si>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</si>
  <si>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</si>
  <si>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</si>
  <si>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</si>
  <si>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</si>
  <si>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</si>
  <si>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</si>
  <si>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</si>
  <si>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</si>
  <si>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</si>
  <si>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</si>
  <si>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</si>
  <si>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</si>
  <si>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</si>
  <si>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</si>
  <si>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</si>
  <si>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</si>
  <si>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</si>
  <si>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</si>
  <si>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</si>
  <si>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</si>
  <si>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</si>
  <si>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</si>
  <si>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</si>
  <si>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</si>
  <si>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</si>
  <si>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</si>
  <si>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</si>
  <si>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</si>
  <si>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</si>
  <si>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</si>
  <si>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</si>
  <si>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</si>
  <si>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</si>
  <si>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</si>
  <si>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</si>
  <si>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</si>
  <si>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</si>
  <si>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</si>
  <si>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</si>
  <si>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</si>
  <si>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</si>
  <si>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</si>
  <si>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</si>
  <si>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</si>
  <si>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</si>
  <si>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</si>
  <si>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</si>
  <si>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</si>
  <si>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</si>
  <si>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</si>
  <si>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</si>
  <si>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</si>
  <si>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</si>
  <si>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</si>
  <si>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</si>
  <si>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</si>
  <si>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</si>
  <si>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</si>
  <si>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</si>
  <si>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</si>
  <si>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</si>
  <si>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</si>
  <si>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</si>
  <si>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</si>
  <si>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</si>
  <si>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</si>
  <si>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</si>
  <si>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</si>
  <si>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</si>
  <si>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</si>
  <si>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</si>
  <si>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</si>
  <si>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</si>
  <si>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</si>
  <si>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</si>
  <si>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</si>
  <si>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</si>
  <si>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</si>
  <si>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</si>
  <si>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</si>
  <si>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</si>
  <si>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</si>
  <si>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</si>
  <si>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</si>
  <si>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</si>
  <si>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</si>
  <si>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</si>
  <si>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</si>
  <si>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</si>
  <si>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</si>
  <si>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</si>
  <si>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</si>
  <si>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</si>
  <si>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</si>
  <si>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</si>
  <si>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</si>
  <si>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</si>
  <si>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</si>
  <si>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</si>
  <si>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</si>
  <si>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</si>
  <si>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</si>
  <si>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</si>
  <si>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</si>
  <si>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</si>
  <si>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</si>
  <si>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</si>
  <si>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</si>
  <si>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</si>
  <si>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</si>
  <si>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</si>
  <si>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</si>
  <si>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</si>
  <si>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</si>
  <si>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</si>
  <si>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</si>
  <si>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</si>
  <si>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</si>
  <si>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</si>
  <si>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</si>
  <si>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</si>
  <si>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</si>
  <si>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</si>
  <si>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</si>
  <si>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</si>
  <si>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</si>
  <si>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</si>
  <si>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</si>
  <si>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</si>
  <si>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</si>
  <si>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</si>
  <si>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</si>
  <si>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</si>
  <si>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</si>
  <si>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</si>
  <si>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</si>
  <si>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</si>
  <si>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</si>
  <si>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</si>
  <si>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</si>
  <si>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</si>
  <si>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</si>
  <si>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</si>
  <si>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</si>
  <si>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</si>
  <si>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</si>
  <si>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</si>
  <si>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</si>
  <si>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</si>
  <si>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</si>
  <si>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</si>
  <si>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</si>
  <si>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</si>
  <si>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</si>
  <si>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</si>
  <si>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</si>
  <si>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</si>
  <si>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</si>
  <si>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</si>
  <si>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</si>
  <si>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</si>
  <si>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</si>
  <si>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</si>
  <si>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</si>
  <si>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</si>
  <si>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</si>
  <si>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</si>
  <si>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</si>
  <si>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</si>
  <si>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</si>
  <si>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</si>
  <si>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</si>
  <si>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</si>
  <si>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</si>
  <si>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</si>
  <si>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</si>
  <si>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</si>
  <si>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</si>
  <si>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</si>
  <si>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</si>
  <si>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</si>
  <si>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</si>
  <si>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</si>
  <si>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</si>
  <si>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</si>
  <si>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</si>
  <si>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</si>
  <si>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</si>
  <si>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</si>
  <si>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</si>
  <si>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</si>
  <si>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</si>
  <si>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</si>
  <si>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</si>
  <si>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</si>
  <si>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</si>
  <si>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</si>
  <si>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</si>
  <si>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</si>
  <si>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</si>
  <si>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</si>
  <si>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</si>
  <si>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</si>
  <si>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</si>
  <si>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</si>
  <si>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</si>
  <si>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</si>
  <si>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</si>
  <si>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</si>
  <si>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</si>
  <si>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</si>
  <si>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</si>
  <si>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</si>
  <si>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</si>
  <si>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</si>
  <si>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</si>
  <si>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</si>
  <si>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</si>
  <si>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</si>
  <si>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</si>
  <si>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</si>
  <si>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</si>
  <si>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</si>
  <si>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</si>
  <si>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</si>
  <si>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</si>
  <si>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</si>
  <si>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</si>
  <si>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</si>
  <si>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</si>
  <si>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</si>
  <si>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</si>
  <si>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</si>
  <si>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</si>
  <si>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</si>
  <si>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</si>
  <si>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</si>
  <si>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</si>
  <si>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</si>
  <si>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</si>
  <si>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</si>
  <si>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</si>
  <si>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</si>
  <si>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</si>
  <si>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</si>
  <si>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</si>
  <si>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</si>
  <si>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</si>
  <si>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</si>
  <si>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</si>
  <si>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</si>
  <si>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</si>
  <si>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</si>
  <si>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</si>
  <si>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</si>
  <si>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</si>
  <si>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</si>
  <si>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</si>
  <si>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</si>
  <si>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</si>
  <si>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</si>
  <si>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</si>
  <si>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</si>
  <si>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</si>
  <si>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</si>
  <si>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</si>
  <si>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</si>
  <si>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</si>
  <si>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</si>
  <si>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</si>
  <si>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</si>
  <si>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</si>
  <si>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</si>
  <si>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</si>
  <si>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</si>
  <si>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</si>
  <si>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</si>
  <si>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</si>
  <si>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</si>
  <si>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</si>
  <si>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</si>
  <si>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</si>
  <si>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</si>
  <si>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</si>
  <si>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</si>
  <si>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</si>
  <si>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</si>
  <si>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</si>
  <si>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</si>
  <si>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</si>
  <si>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</si>
  <si>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</si>
  <si>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</si>
  <si>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</si>
  <si>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</si>
  <si>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</si>
  <si>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</si>
  <si>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</si>
  <si>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</si>
  <si>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</si>
  <si>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</si>
  <si>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</si>
  <si>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</si>
  <si>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</si>
  <si>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</si>
  <si>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</si>
  <si>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</si>
  <si>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</si>
  <si>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</si>
  <si>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</si>
  <si>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</si>
  <si>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</si>
  <si>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</si>
  <si>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</si>
  <si>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</si>
  <si>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</si>
  <si>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</si>
  <si>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</si>
  <si>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</si>
  <si>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</si>
  <si>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</si>
  <si>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</si>
  <si>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</si>
  <si>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</si>
  <si>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</si>
  <si>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</si>
  <si>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</si>
  <si>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</si>
  <si>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</si>
  <si>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</si>
  <si>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</si>
  <si>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</si>
  <si>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</si>
  <si>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</si>
  <si>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</si>
  <si>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</si>
  <si>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</si>
  <si>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</si>
  <si>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</si>
  <si>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</si>
  <si>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</si>
  <si>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</si>
  <si>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</si>
  <si>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</si>
  <si>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</si>
  <si>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</si>
  <si>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</si>
  <si>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</si>
  <si>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</si>
  <si>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</si>
  <si>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</si>
  <si>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</si>
  <si>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</si>
  <si>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</si>
  <si>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</si>
  <si>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</si>
  <si>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</si>
  <si>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</si>
  <si>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</si>
  <si>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</si>
  <si>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</si>
  <si>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</si>
  <si>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</si>
  <si>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</si>
  <si>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</si>
  <si>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</si>
  <si>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</si>
  <si>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</si>
  <si>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</si>
  <si>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</si>
  <si>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</si>
  <si>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</si>
  <si>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</si>
  <si>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</si>
  <si>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</si>
  <si>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</si>
  <si>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</si>
  <si>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</si>
  <si>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</si>
  <si>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</si>
  <si>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</si>
  <si>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</si>
  <si>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</si>
  <si>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</si>
  <si>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</si>
  <si>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</si>
  <si>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</si>
  <si>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</si>
  <si>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</si>
  <si>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</si>
  <si>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</si>
  <si>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</si>
  <si>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</si>
  <si>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</si>
  <si>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</si>
  <si>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</si>
  <si>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</si>
  <si>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</si>
  <si>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</si>
  <si>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</si>
  <si>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</si>
  <si>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</si>
  <si>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</si>
  <si>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</si>
  <si>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</si>
  <si>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</si>
  <si>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</si>
  <si>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</si>
  <si>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</si>
  <si>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</si>
  <si>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</si>
  <si>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</si>
  <si>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</si>
  <si>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</si>
  <si>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</si>
  <si>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</si>
  <si>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</si>
  <si>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</si>
  <si>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</si>
  <si>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</si>
  <si>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</si>
  <si>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</si>
  <si>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</si>
  <si>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</si>
  <si>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</si>
  <si>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</si>
  <si>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</si>
  <si>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</si>
  <si>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</si>
  <si>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</si>
  <si>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</si>
  <si>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</si>
  <si>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</si>
  <si>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</si>
  <si>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</si>
  <si>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</si>
  <si>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</si>
  <si>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</si>
  <si>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</si>
  <si>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</si>
  <si>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</si>
  <si>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</si>
  <si>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</si>
  <si>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</si>
  <si>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</si>
  <si>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</si>
  <si>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</si>
  <si>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</si>
  <si>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</si>
  <si>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</si>
  <si>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</si>
  <si>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</si>
  <si>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</si>
  <si>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</si>
  <si>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</si>
  <si>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</si>
  <si>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</si>
  <si>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</si>
  <si>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</si>
  <si>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</si>
  <si>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</si>
  <si>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</si>
  <si>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</si>
  <si>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</si>
  <si>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</si>
  <si>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</si>
  <si>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</si>
  <si>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</si>
  <si>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</si>
  <si>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</si>
  <si>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</si>
  <si>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</si>
  <si>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</si>
  <si>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</si>
  <si>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</si>
  <si>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</si>
  <si>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</si>
  <si>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</si>
  <si>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</si>
  <si>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</si>
  <si>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</si>
  <si>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</si>
  <si>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</si>
  <si>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</si>
  <si>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</si>
  <si>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</si>
  <si>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</si>
  <si>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</si>
  <si>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</si>
  <si>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</si>
  <si>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</si>
  <si>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</si>
  <si>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</si>
  <si>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</si>
  <si>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</si>
  <si>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</si>
  <si>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</si>
  <si>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</si>
  <si>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</si>
  <si>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</si>
  <si>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</si>
  <si>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</si>
  <si>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</si>
  <si>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</si>
  <si>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</si>
  <si>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</si>
  <si>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</si>
  <si>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</si>
  <si>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</si>
  <si>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</si>
  <si>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</si>
  <si>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</si>
  <si>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</si>
  <si>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</si>
  <si>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</si>
  <si>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</si>
  <si>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</si>
  <si>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</si>
  <si>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</si>
  <si>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</si>
  <si>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</si>
  <si>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</si>
  <si>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</si>
  <si>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</si>
  <si>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</si>
  <si>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</si>
  <si>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</si>
  <si>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</si>
  <si>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</si>
  <si>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</si>
  <si>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</si>
  <si>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</si>
  <si>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</si>
  <si>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</si>
  <si>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</si>
  <si>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</si>
  <si>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</si>
  <si>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</si>
  <si>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</si>
  <si>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</si>
  <si>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</si>
  <si>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</si>
  <si>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</si>
  <si>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</si>
  <si>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</si>
  <si>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</si>
  <si>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</si>
  <si>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</si>
  <si>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</si>
  <si>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</si>
  <si>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</si>
  <si>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</si>
  <si>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</si>
  <si>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</si>
  <si>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</si>
  <si>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</si>
  <si>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</si>
  <si>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</si>
  <si>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</si>
  <si>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</si>
  <si>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</si>
  <si>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</si>
  <si>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</si>
  <si>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</si>
  <si>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</si>
  <si>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</si>
  <si>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</si>
  <si>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</si>
  <si>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</si>
  <si>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</si>
  <si>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</si>
  <si>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</si>
  <si>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</si>
  <si>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</si>
  <si>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</si>
  <si>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</si>
  <si>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</si>
  <si>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</si>
  <si>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</si>
  <si>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</si>
  <si>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</si>
  <si>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</si>
  <si>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</si>
  <si>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</si>
  <si>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</si>
  <si>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</si>
  <si>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</si>
  <si>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</si>
  <si>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</si>
  <si>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</si>
  <si>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</si>
  <si>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</si>
  <si>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</si>
  <si>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</si>
  <si>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</si>
  <si>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</si>
  <si>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</si>
  <si>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</si>
  <si>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</si>
  <si>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</si>
  <si>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</si>
  <si>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</si>
  <si>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</si>
  <si>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</si>
  <si>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</si>
  <si>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</si>
  <si>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</si>
  <si>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</si>
  <si>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</si>
  <si>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</si>
  <si>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</si>
  <si>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</si>
  <si>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</si>
  <si>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</si>
  <si>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</si>
  <si>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</si>
  <si>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</si>
  <si>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</si>
  <si>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</si>
  <si>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</si>
  <si>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</si>
  <si>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</si>
  <si>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</si>
  <si>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</si>
  <si>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</si>
  <si>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</si>
  <si>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</si>
  <si>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</si>
  <si>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</si>
  <si>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</si>
  <si>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</si>
  <si>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</si>
  <si>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</si>
  <si>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</si>
  <si>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</si>
  <si>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</si>
  <si>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</si>
  <si>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</si>
  <si>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</si>
  <si>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</si>
  <si>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</si>
  <si>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</si>
  <si>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</si>
  <si>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</si>
  <si>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</si>
  <si>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</si>
  <si>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</si>
  <si>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</si>
  <si>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</si>
  <si>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</si>
  <si>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</si>
  <si>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</si>
  <si>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</si>
  <si>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</si>
  <si>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</si>
  <si>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</si>
  <si>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</si>
  <si>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</si>
  <si>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</si>
  <si>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</si>
  <si>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</si>
  <si>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</si>
  <si>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</si>
  <si>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</si>
  <si>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</si>
  <si>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</si>
  <si>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</si>
  <si>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</si>
  <si>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</si>
  <si>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</si>
  <si>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</si>
  <si>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</si>
  <si>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</si>
  <si>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</si>
  <si>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</si>
  <si>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</si>
  <si>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</si>
  <si>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</si>
  <si>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</si>
  <si>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</si>
  <si>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</si>
  <si>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</si>
  <si>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</si>
  <si>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</si>
  <si>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</si>
  <si>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</si>
  <si>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</si>
  <si>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</si>
  <si>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</si>
  <si>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</si>
  <si>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</si>
  <si>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</si>
  <si>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</si>
  <si>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</si>
  <si>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</si>
  <si>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</si>
  <si>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</si>
  <si>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</si>
  <si>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</si>
  <si>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</si>
  <si>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</si>
  <si>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</si>
  <si>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</si>
  <si>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</si>
  <si>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</si>
  <si>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</si>
  <si>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</si>
  <si>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</si>
  <si>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</si>
  <si>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</si>
  <si>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</si>
  <si>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</si>
  <si>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</si>
  <si>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</si>
  <si>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</si>
  <si>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</si>
  <si>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</si>
  <si>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</si>
  <si>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</si>
  <si>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</si>
  <si>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</si>
  <si>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</si>
  <si>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</si>
  <si>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</si>
  <si>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</si>
  <si>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</si>
  <si>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</si>
  <si>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</si>
  <si>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</si>
  <si>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</si>
  <si>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</si>
  <si>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</si>
  <si>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</si>
  <si>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</si>
  <si>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</si>
  <si>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</si>
  <si>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</si>
  <si>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</si>
  <si>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</si>
  <si>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</si>
  <si>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</si>
  <si>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</si>
  <si>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</si>
  <si>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</si>
  <si>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</si>
  <si>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</si>
  <si>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</si>
  <si>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</si>
  <si>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</si>
  <si>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</si>
  <si>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</si>
  <si>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</si>
  <si>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</si>
  <si>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</si>
  <si>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</si>
  <si>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</si>
  <si>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</si>
  <si>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</si>
  <si>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</si>
  <si>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</si>
  <si>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</si>
  <si>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</si>
  <si>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</si>
  <si>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</si>
  <si>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</si>
  <si>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</si>
  <si>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</si>
  <si>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</si>
  <si>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</si>
  <si>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</si>
  <si>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</si>
  <si>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</si>
  <si>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</si>
  <si>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</si>
  <si>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</si>
  <si>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</si>
  <si>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</si>
  <si>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</si>
  <si>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</si>
  <si>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</si>
  <si>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</si>
  <si>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</si>
  <si>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</si>
  <si>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</si>
  <si>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</si>
  <si>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</si>
  <si>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</si>
  <si>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</si>
  <si>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</si>
  <si>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</si>
  <si>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</si>
  <si>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</si>
  <si>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</si>
  <si>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</si>
  <si>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</si>
  <si>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</si>
  <si>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</si>
  <si>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</si>
  <si>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</si>
  <si>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</si>
  <si>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</si>
  <si>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</si>
  <si>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</si>
  <si>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</si>
  <si>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</si>
  <si>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</si>
  <si>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</si>
  <si>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</si>
  <si>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</si>
  <si>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</si>
  <si>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</si>
  <si>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</si>
  <si>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</si>
  <si>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</si>
  <si>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</si>
  <si>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</si>
  <si>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</si>
  <si>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</si>
  <si>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</si>
  <si>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</si>
  <si>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</si>
  <si>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</si>
  <si>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</si>
  <si>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</si>
  <si>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</si>
  <si>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</si>
  <si>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</si>
  <si>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</si>
  <si>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</si>
  <si>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</si>
  <si>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</si>
  <si>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</si>
  <si>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</si>
  <si>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</si>
  <si>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</si>
  <si>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</si>
  <si>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</si>
  <si>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</si>
  <si>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</si>
  <si>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</si>
  <si>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</si>
  <si>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</si>
  <si>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</si>
  <si>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</si>
  <si>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</si>
  <si>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</si>
  <si>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</si>
  <si>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</si>
  <si>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</si>
  <si>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</si>
  <si>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</si>
  <si>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</si>
  <si>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</si>
  <si>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</si>
  <si>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</si>
  <si>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</si>
  <si>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</si>
  <si>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</si>
  <si>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</si>
  <si>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</si>
  <si>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</si>
  <si>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</si>
  <si>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</si>
  <si>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</si>
  <si>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</si>
  <si>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</si>
  <si>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</si>
  <si>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</si>
  <si>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</si>
  <si>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</si>
  <si>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</si>
  <si>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</si>
  <si>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</si>
  <si>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</si>
  <si>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</si>
  <si>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</si>
  <si>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</si>
  <si>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</si>
  <si>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</si>
  <si>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</si>
  <si>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</si>
  <si>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</si>
  <si>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</si>
  <si>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</si>
  <si>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</si>
  <si>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</si>
  <si>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</si>
  <si>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</si>
  <si>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</si>
  <si>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</si>
  <si>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</si>
  <si>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</si>
  <si>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</si>
  <si>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</si>
  <si>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</si>
  <si>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</si>
  <si>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</si>
  <si>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</si>
  <si>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</si>
  <si>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</si>
  <si>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</si>
  <si>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</si>
  <si>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</si>
  <si>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</si>
  <si>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</si>
  <si>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</si>
  <si>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</si>
  <si>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</si>
  <si>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</si>
  <si>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</si>
  <si>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</si>
  <si>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</si>
  <si>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</si>
  <si>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</si>
  <si>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</si>
  <si>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</si>
  <si>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</si>
  <si>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</si>
  <si>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</si>
  <si>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</si>
  <si>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</si>
  <si>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</si>
  <si>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</si>
  <si>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</si>
  <si>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</si>
  <si>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</si>
  <si>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</si>
  <si>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</si>
  <si>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</si>
  <si>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</si>
  <si>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</si>
  <si>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</si>
  <si>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</si>
  <si>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</si>
  <si>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</si>
  <si>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</si>
  <si>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</si>
  <si>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</si>
  <si>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</si>
  <si>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</si>
  <si>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</si>
  <si>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</si>
  <si>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</si>
  <si>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</si>
  <si>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</si>
  <si>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</si>
  <si>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</si>
  <si>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</si>
  <si>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</si>
  <si>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</si>
  <si>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</si>
  <si>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</si>
  <si>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</si>
  <si>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</si>
  <si>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</si>
  <si>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</si>
  <si>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</si>
  <si>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</si>
  <si>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</si>
  <si>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</si>
  <si>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</si>
  <si>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</si>
  <si>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</si>
  <si>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</si>
  <si>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</si>
  <si>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</si>
  <si>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</si>
  <si>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</si>
  <si>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</si>
  <si>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</si>
  <si>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</si>
  <si>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</si>
  <si>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</si>
  <si>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</si>
  <si>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</si>
  <si>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</si>
  <si>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</si>
  <si>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</si>
  <si>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</si>
  <si>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</si>
  <si>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</si>
  <si>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</si>
  <si>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</si>
  <si>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</si>
  <si>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</si>
  <si>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</si>
  <si>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</si>
  <si>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</si>
  <si>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</si>
  <si>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</si>
  <si>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</si>
  <si>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</si>
  <si>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</si>
  <si>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</si>
  <si>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</si>
  <si>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</si>
  <si>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</si>
  <si>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</si>
  <si>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</si>
  <si>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</si>
  <si>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</si>
  <si>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</si>
  <si>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</si>
  <si>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</si>
  <si>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</si>
  <si>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</si>
  <si>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</si>
  <si>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</si>
  <si>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</si>
  <si>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</si>
  <si>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</si>
  <si>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</si>
  <si>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</si>
  <si>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</si>
  <si>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</si>
  <si>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</si>
  <si>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</si>
  <si>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</si>
  <si>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</si>
  <si>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</si>
  <si>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</si>
  <si>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</si>
  <si>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</si>
  <si>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</si>
  <si>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</si>
  <si>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</si>
  <si>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</si>
  <si>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</si>
  <si>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</si>
  <si>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</si>
  <si>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</si>
  <si>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</si>
  <si>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</si>
  <si>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</si>
  <si>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</si>
  <si>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</si>
  <si>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</si>
  <si>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</si>
  <si>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</si>
  <si>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</si>
  <si>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</si>
  <si>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</si>
  <si>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</si>
  <si>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</si>
  <si>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</si>
  <si>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</si>
  <si>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</si>
  <si>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</si>
  <si>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</si>
  <si>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</si>
  <si>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</si>
  <si>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</si>
  <si>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</si>
  <si>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</si>
  <si>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</si>
  <si>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</si>
  <si>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</si>
  <si>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</si>
  <si>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</si>
  <si>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</si>
  <si>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</si>
  <si>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</si>
  <si>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</si>
  <si>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</si>
  <si>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</si>
  <si>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</si>
  <si>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</si>
  <si>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</si>
  <si>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</si>
  <si>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</si>
  <si>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</si>
  <si>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</si>
  <si>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</si>
  <si>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</si>
  <si>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</si>
  <si>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</si>
  <si>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</si>
  <si>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</si>
  <si>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</si>
  <si>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</si>
  <si>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</si>
  <si>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</si>
  <si>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</si>
  <si>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</si>
  <si>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</si>
  <si>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</si>
  <si>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</si>
  <si>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</si>
  <si>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</si>
  <si>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</si>
  <si>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</si>
  <si>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</si>
  <si>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</si>
  <si>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</si>
  <si>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</si>
  <si>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</si>
  <si>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</si>
  <si>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</si>
  <si>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</si>
  <si>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</si>
  <si>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</si>
  <si>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</si>
  <si>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</si>
  <si>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</si>
  <si>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</si>
  <si>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</si>
  <si>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</si>
  <si>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</si>
  <si>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</si>
  <si>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</si>
  <si>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</si>
  <si>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</si>
  <si>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</si>
  <si>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</si>
  <si>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</si>
  <si>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</si>
  <si>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</si>
  <si>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</si>
  <si>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</si>
  <si>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</si>
  <si>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</si>
  <si>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</si>
  <si>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</si>
  <si>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</si>
  <si>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</si>
  <si>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</si>
  <si>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</si>
  <si>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</si>
  <si>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</si>
  <si>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</si>
  <si>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</si>
  <si>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</si>
  <si>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</si>
  <si>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</si>
  <si>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</si>
  <si>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</si>
  <si>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</si>
  <si>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</si>
  <si>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</si>
  <si>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</si>
  <si>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</si>
  <si>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</si>
  <si>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</si>
  <si>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</si>
  <si>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</si>
  <si>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</si>
  <si>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</si>
  <si>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</si>
  <si>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</si>
  <si>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</si>
  <si>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</si>
  <si>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</si>
  <si>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</si>
  <si>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</si>
  <si>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</si>
  <si>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</si>
  <si>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</si>
  <si>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</si>
  <si>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</si>
  <si>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</si>
  <si>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</si>
  <si>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</si>
  <si>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</si>
  <si>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</si>
  <si>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</si>
  <si>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</si>
  <si>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</si>
  <si>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</si>
  <si>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</si>
  <si>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</si>
  <si>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</si>
  <si>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</si>
  <si>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</si>
  <si>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</si>
  <si>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</si>
  <si>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</si>
  <si>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</si>
  <si>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</si>
  <si>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</si>
  <si>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</si>
  <si>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</si>
  <si>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</si>
  <si>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</si>
  <si>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</si>
  <si>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</si>
  <si>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</si>
  <si>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</si>
  <si>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</si>
  <si>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</si>
  <si>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</si>
  <si>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</si>
  <si>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</si>
  <si>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</si>
  <si>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</si>
  <si>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</si>
  <si>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</si>
  <si>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</si>
  <si>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</si>
  <si>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</si>
  <si>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</si>
  <si>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</si>
  <si>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</si>
  <si>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</si>
  <si>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</si>
  <si>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</si>
  <si>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</si>
  <si>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</si>
  <si>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</si>
  <si>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</si>
  <si>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</si>
  <si>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</si>
  <si>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</si>
  <si>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</si>
  <si>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</si>
  <si>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</si>
  <si>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</si>
  <si>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</si>
  <si>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</si>
  <si>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</si>
  <si>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</si>
  <si>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</si>
  <si>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</si>
  <si>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</si>
  <si>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</si>
  <si>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</si>
  <si>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</si>
  <si>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</si>
  <si>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</si>
  <si>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</si>
  <si>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</si>
  <si>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</si>
  <si>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</si>
  <si>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</si>
  <si>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</si>
  <si>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</si>
  <si>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</si>
  <si>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</si>
  <si>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</si>
  <si>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</si>
  <si>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</si>
  <si>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</si>
  <si>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</si>
  <si>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</si>
  <si>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</si>
  <si>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</si>
  <si>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</si>
  <si>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</si>
  <si>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</si>
  <si>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</si>
  <si>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</si>
  <si>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</si>
  <si>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</si>
  <si>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</si>
  <si>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</si>
  <si>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</si>
  <si>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</si>
  <si>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</si>
  <si>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</si>
  <si>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</si>
  <si>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</si>
  <si>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</si>
  <si>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</si>
  <si>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</si>
  <si>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</si>
  <si>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</si>
  <si>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</si>
  <si>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</si>
  <si>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</si>
  <si>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</si>
  <si>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</si>
  <si>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</si>
  <si>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</si>
  <si>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</si>
  <si>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</si>
  <si>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</si>
  <si>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</si>
  <si>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</si>
  <si>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</si>
  <si>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</si>
  <si>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</si>
  <si>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</si>
  <si>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</si>
  <si>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</si>
  <si>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</si>
  <si>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</si>
  <si>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</si>
  <si>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</si>
  <si>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</si>
  <si>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</si>
  <si>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</si>
  <si>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</si>
  <si>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</si>
  <si>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</si>
  <si>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</si>
  <si>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</si>
  <si>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</si>
  <si>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</si>
  <si>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</si>
  <si>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</si>
  <si>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</si>
  <si>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</si>
  <si>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</si>
  <si>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</si>
  <si>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</si>
  <si>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</si>
  <si>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</si>
  <si>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</si>
  <si>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</si>
  <si>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</si>
  <si>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</si>
  <si>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</si>
  <si>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</si>
  <si>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</si>
  <si>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</si>
  <si>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</si>
  <si>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</si>
  <si>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</si>
  <si>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</si>
  <si>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</si>
  <si>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</si>
  <si>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</si>
  <si>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</si>
  <si>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</si>
  <si>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</si>
  <si>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</si>
  <si>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</si>
  <si>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</si>
  <si>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</si>
  <si>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</si>
  <si>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</si>
  <si>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</si>
  <si>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</si>
  <si>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</si>
  <si>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</si>
  <si>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</si>
  <si>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</si>
  <si>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</si>
  <si>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</si>
  <si>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</si>
  <si>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</si>
  <si>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</si>
  <si>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</si>
  <si>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</si>
  <si>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</si>
  <si>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</si>
  <si>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</si>
  <si>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</si>
  <si>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</si>
  <si>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</si>
  <si>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</si>
  <si>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</si>
  <si>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</si>
  <si>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</si>
  <si>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</si>
  <si>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</si>
  <si>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</si>
  <si>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</si>
  <si>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</si>
  <si>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</si>
  <si>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</si>
  <si>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</si>
  <si>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</si>
  <si>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</si>
  <si>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</si>
  <si>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</si>
  <si>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</si>
  <si>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</si>
  <si>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</si>
  <si>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</si>
  <si>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</si>
  <si>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</si>
  <si>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</si>
  <si>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</si>
  <si>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</si>
  <si>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</si>
  <si>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</si>
  <si>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</si>
  <si>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</si>
  <si>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</si>
  <si>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</si>
  <si>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</si>
  <si>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</si>
  <si>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</si>
  <si>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</si>
  <si>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</si>
  <si>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</si>
  <si>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</si>
  <si>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</si>
  <si>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</si>
  <si>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</si>
  <si>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</si>
  <si>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</si>
  <si>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</si>
  <si>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</si>
  <si>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</si>
  <si>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</si>
  <si>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</si>
  <si>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</si>
  <si>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</si>
  <si>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</si>
  <si>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</si>
  <si>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</si>
  <si>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</si>
  <si>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</si>
  <si>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</si>
  <si>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</si>
  <si>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</si>
  <si>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</si>
  <si>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</si>
  <si>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</si>
  <si>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</si>
  <si>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</si>
  <si>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</si>
  <si>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</si>
  <si>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</si>
  <si>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</si>
  <si>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</si>
  <si>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</si>
  <si>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</si>
  <si>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</si>
  <si>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</si>
  <si>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</si>
  <si>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</si>
  <si>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</si>
  <si>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</si>
  <si>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</si>
  <si>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</si>
  <si>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</si>
  <si>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</si>
  <si>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</si>
  <si>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</si>
  <si>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</si>
  <si>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</si>
  <si>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</si>
  <si>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</si>
  <si>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</si>
  <si>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</si>
  <si>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</si>
  <si>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</si>
  <si>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</si>
  <si>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</si>
  <si>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</si>
  <si>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</si>
  <si>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</si>
  <si>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</si>
  <si>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</si>
  <si>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</si>
  <si>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</si>
  <si>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</si>
  <si>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</si>
  <si>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</si>
  <si>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</si>
  <si>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</si>
  <si>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</si>
  <si>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</si>
  <si>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</si>
  <si>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</si>
  <si>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</si>
  <si>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</si>
  <si>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</si>
  <si>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</si>
  <si>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</si>
  <si>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</si>
  <si>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</si>
  <si>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</si>
  <si>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</si>
  <si>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</si>
  <si>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</si>
  <si>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</si>
  <si>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</si>
  <si>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</si>
  <si>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</si>
  <si>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</si>
  <si>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</si>
  <si>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</si>
  <si>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</si>
  <si>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</si>
  <si>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</si>
  <si>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</si>
  <si>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</si>
  <si>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</si>
  <si>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</si>
  <si>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</si>
  <si>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</si>
  <si>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</si>
  <si>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</si>
  <si>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</si>
  <si>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</si>
  <si>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</si>
  <si>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</si>
  <si>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</si>
  <si>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</si>
  <si>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</si>
  <si>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</si>
  <si>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</si>
  <si>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</si>
  <si>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</si>
  <si>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</si>
  <si>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</si>
  <si>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</si>
  <si>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</si>
  <si>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</si>
  <si>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</si>
  <si>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</si>
  <si>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</si>
  <si>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</si>
  <si>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</si>
  <si>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</si>
  <si>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</si>
  <si>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</si>
  <si>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</si>
  <si>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</si>
  <si>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</si>
  <si>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</si>
  <si>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</si>
  <si>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</si>
  <si>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</si>
  <si>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</si>
  <si>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</si>
  <si>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</si>
  <si>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</si>
  <si>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</si>
  <si>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</si>
  <si>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</si>
  <si>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</si>
  <si>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</si>
  <si>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</si>
  <si>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</si>
  <si>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</si>
  <si>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</si>
  <si>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</si>
  <si>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</si>
  <si>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</si>
  <si>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</si>
  <si>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</si>
  <si>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</si>
  <si>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</si>
  <si>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</si>
  <si>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</si>
  <si>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</si>
  <si>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</si>
  <si>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</si>
  <si>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</si>
  <si>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</si>
  <si>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</si>
  <si>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</si>
  <si>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</si>
  <si>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</si>
  <si>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</si>
  <si>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</si>
  <si>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</si>
  <si>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</si>
  <si>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</si>
  <si>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</si>
  <si>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</si>
  <si>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</si>
  <si>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</si>
  <si>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</si>
  <si>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</si>
  <si>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</si>
  <si>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</si>
  <si>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</si>
  <si>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</si>
  <si>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</si>
  <si>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</si>
  <si>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</si>
  <si>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</si>
  <si>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</si>
  <si>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</si>
  <si>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</si>
  <si>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</si>
  <si>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</si>
  <si>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</si>
  <si>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</si>
  <si>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</si>
  <si>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</si>
  <si>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</si>
  <si>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</si>
  <si>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</si>
  <si>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</si>
  <si>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</si>
  <si>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</si>
  <si>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</si>
  <si>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</si>
  <si>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</si>
  <si>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</si>
  <si>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</si>
  <si>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</si>
  <si>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</si>
  <si>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</si>
  <si>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</si>
  <si>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</si>
  <si>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</si>
  <si>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</si>
  <si>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</si>
  <si>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</si>
  <si>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</si>
  <si>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</si>
  <si>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</si>
  <si>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</si>
  <si>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</si>
  <si>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</si>
  <si>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</si>
  <si>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</si>
  <si>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</si>
  <si>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</si>
  <si>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</si>
  <si>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</si>
  <si>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</si>
  <si>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</si>
  <si>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</si>
  <si>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</si>
  <si>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</si>
  <si>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</si>
  <si>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</si>
  <si>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</si>
  <si>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</si>
  <si>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</si>
  <si>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</si>
  <si>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</si>
  <si>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</si>
  <si>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</si>
  <si>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</si>
  <si>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</si>
  <si>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</si>
  <si>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</si>
  <si>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</si>
  <si>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</si>
  <si>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</si>
  <si>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</si>
  <si>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</si>
  <si>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</si>
  <si>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</si>
  <si>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</si>
  <si>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</si>
  <si>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</si>
  <si>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</si>
  <si>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</si>
  <si>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</si>
  <si>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</si>
  <si>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</si>
  <si>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</si>
  <si>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</si>
  <si>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</si>
  <si>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</si>
  <si>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</si>
  <si>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</si>
  <si>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</si>
  <si>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</si>
  <si>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</si>
  <si>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</si>
  <si>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</si>
  <si>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</si>
  <si>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</si>
  <si>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</si>
  <si>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</si>
  <si>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</si>
  <si>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</si>
  <si>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</si>
  <si>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</si>
  <si>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</si>
  <si>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</si>
  <si>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</si>
  <si>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</si>
  <si>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</si>
  <si>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</si>
  <si>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</si>
  <si>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</si>
  <si>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</si>
  <si>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</si>
  <si>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</si>
  <si>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</si>
  <si>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</si>
  <si>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</si>
  <si>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</si>
  <si>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</si>
  <si>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</si>
  <si>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</si>
  <si>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</si>
  <si>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</si>
  <si>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</si>
  <si>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</si>
  <si>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</si>
  <si>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</si>
  <si>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</si>
  <si>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</si>
  <si>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</si>
  <si>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</si>
  <si>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</si>
  <si>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</si>
  <si>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</si>
  <si>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</si>
  <si>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</si>
  <si>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</si>
  <si>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</si>
  <si>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</si>
  <si>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</si>
  <si>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</si>
  <si>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</si>
  <si>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</si>
  <si>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</si>
  <si>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</si>
  <si>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</si>
  <si>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</si>
  <si>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</si>
  <si>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</si>
  <si>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</si>
  <si>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</si>
  <si>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</si>
  <si>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</si>
  <si>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</si>
  <si>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</si>
  <si>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</si>
  <si>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</si>
  <si>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</si>
  <si>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</si>
  <si>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</si>
  <si>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</si>
  <si>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</si>
  <si>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</si>
  <si>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</si>
  <si>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</si>
  <si>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</si>
  <si>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</si>
  <si>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</si>
  <si>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</si>
  <si>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</si>
  <si>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</si>
  <si>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</si>
  <si>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</si>
  <si>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</si>
  <si>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</si>
  <si>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</si>
  <si>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</si>
  <si>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</si>
  <si>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</si>
  <si>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</si>
  <si>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</si>
  <si>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</si>
  <si>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</si>
  <si>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</si>
  <si>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</si>
  <si>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</si>
  <si>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</si>
  <si>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</si>
  <si>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</si>
  <si>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</si>
  <si>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</si>
  <si>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</si>
  <si>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</si>
  <si>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</si>
  <si>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</si>
  <si>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</si>
  <si>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</si>
  <si>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</si>
  <si>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</si>
  <si>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</si>
  <si>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</si>
  <si>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</si>
  <si>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</si>
  <si>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</si>
  <si>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</si>
  <si>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</si>
  <si>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</si>
  <si>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</si>
  <si>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</si>
  <si>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</si>
  <si>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</si>
  <si>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</si>
  <si>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</si>
  <si>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</si>
  <si>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</si>
  <si>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</si>
  <si>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</si>
  <si>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</si>
  <si>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</si>
  <si>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</si>
  <si>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</si>
  <si>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</si>
  <si>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</si>
  <si>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</si>
  <si>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</si>
  <si>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</si>
  <si>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</si>
  <si>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</si>
  <si>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</si>
  <si>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</si>
  <si>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</si>
  <si>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</si>
  <si>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</si>
  <si>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</si>
  <si>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</si>
  <si>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</si>
  <si>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</si>
  <si>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</si>
  <si>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</si>
  <si>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</si>
  <si>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</si>
  <si>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</si>
  <si>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</si>
  <si>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</si>
  <si>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</si>
  <si>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</si>
  <si>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</si>
  <si>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</si>
  <si>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</si>
  <si>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</si>
  <si>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</si>
  <si>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</si>
  <si>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</si>
  <si>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</si>
  <si>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</si>
  <si>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</si>
  <si>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</si>
  <si>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</si>
  <si>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</si>
  <si>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</si>
  <si>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</si>
  <si>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</si>
  <si>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</si>
  <si>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</si>
  <si>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</si>
  <si>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</si>
  <si>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</si>
  <si>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</si>
  <si>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</si>
  <si>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</si>
  <si>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</si>
  <si>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</si>
  <si>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</si>
  <si>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</si>
  <si>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</si>
  <si>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</si>
  <si>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</si>
  <si>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</si>
  <si>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</si>
  <si>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</si>
  <si>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</si>
  <si>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</si>
  <si>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</si>
  <si>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</si>
  <si>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</si>
  <si>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</si>
  <si>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</si>
  <si>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</si>
  <si>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</si>
  <si>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</si>
  <si>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</si>
  <si>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</si>
  <si>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</si>
  <si>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</si>
  <si>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</si>
  <si>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</si>
  <si>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</si>
  <si>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</si>
  <si>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</si>
  <si>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</si>
  <si>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</si>
  <si>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</si>
  <si>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</si>
  <si>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</si>
  <si>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</si>
  <si>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</si>
  <si>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</si>
  <si>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</si>
  <si>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</si>
  <si>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</si>
  <si>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</si>
  <si>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</si>
  <si>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</si>
  <si>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</si>
  <si>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</si>
  <si>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</si>
  <si>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</si>
  <si>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</si>
  <si>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</si>
  <si>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</si>
  <si>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</si>
  <si>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</si>
  <si>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</si>
  <si>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</si>
  <si>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</si>
  <si>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</si>
  <si>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</si>
  <si>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</si>
  <si>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</si>
  <si>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</si>
  <si>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</si>
  <si>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</si>
  <si>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</si>
  <si>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</si>
  <si>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</si>
  <si>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</si>
  <si>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</si>
  <si>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</si>
  <si>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</si>
  <si>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</si>
  <si>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</si>
  <si>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</si>
  <si>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</si>
  <si>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</si>
  <si>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</si>
  <si>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</si>
  <si>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</si>
  <si>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</si>
  <si>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</si>
  <si>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</si>
  <si>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</si>
  <si>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</si>
  <si>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</si>
  <si>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</si>
  <si>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</si>
  <si>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</si>
  <si>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</si>
  <si>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</si>
  <si>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</si>
  <si>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</si>
  <si>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</si>
  <si>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</si>
  <si>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</si>
  <si>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</si>
  <si>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</si>
  <si>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</si>
  <si>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</si>
  <si>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</si>
  <si>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</si>
  <si>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</si>
  <si>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</si>
  <si>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</si>
  <si>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</si>
  <si>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</si>
  <si>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</si>
  <si>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</si>
  <si>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</si>
  <si>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</si>
  <si>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</si>
  <si>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</si>
  <si>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</si>
  <si>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</si>
  <si>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</si>
  <si>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</si>
  <si>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</si>
  <si>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</si>
  <si>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</si>
  <si>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</si>
  <si>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</si>
  <si>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</si>
  <si>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</si>
  <si>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</si>
  <si>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</si>
  <si>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</si>
  <si>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</si>
  <si>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</si>
  <si>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</si>
  <si>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</si>
  <si>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</si>
  <si>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</si>
  <si>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</si>
  <si>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</si>
  <si>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</si>
  <si>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</si>
  <si>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</si>
  <si>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</si>
  <si>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</si>
  <si>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</si>
  <si>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</si>
  <si>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</si>
  <si>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</si>
  <si>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</si>
  <si>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</si>
  <si>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</si>
  <si>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</si>
  <si>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</si>
  <si>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</si>
  <si>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</si>
  <si>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</si>
  <si>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</si>
  <si>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</si>
  <si>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</si>
  <si>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</si>
  <si>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</si>
  <si>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</si>
  <si>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</si>
  <si>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</si>
  <si>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</si>
  <si>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</si>
  <si>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</si>
  <si>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</si>
  <si>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</si>
  <si>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</si>
  <si>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</si>
  <si>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</si>
  <si>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</si>
  <si>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</si>
  <si>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</si>
  <si>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</si>
  <si>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</si>
  <si>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</si>
  <si>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</si>
  <si>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</si>
  <si>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</si>
  <si>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</si>
  <si>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</si>
  <si>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</si>
  <si>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</si>
  <si>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</si>
  <si>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</si>
  <si>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</si>
  <si>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</si>
  <si>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</si>
  <si>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</si>
  <si>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</si>
  <si>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</si>
  <si>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</si>
  <si>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</si>
  <si>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</si>
  <si>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</si>
  <si>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</si>
  <si>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</si>
  <si>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</si>
  <si>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</si>
  <si>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</si>
  <si>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</si>
  <si>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</si>
  <si>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</si>
  <si>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</si>
  <si>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</si>
  <si>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</si>
  <si>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</si>
  <si>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</si>
  <si>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</si>
  <si>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</si>
  <si>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</si>
  <si>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</si>
  <si>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</si>
  <si>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</si>
  <si>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</si>
  <si>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</si>
  <si>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</si>
  <si>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</si>
  <si>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</si>
  <si>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</si>
  <si>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</si>
  <si>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</si>
  <si>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</si>
  <si>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</si>
  <si>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</si>
  <si>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</si>
  <si>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</si>
  <si>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</si>
  <si>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</si>
  <si>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</si>
  <si>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</si>
  <si>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</si>
  <si>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</si>
  <si>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</si>
  <si>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</si>
  <si>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</si>
  <si>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</si>
  <si>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</si>
  <si>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</si>
  <si>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</si>
  <si>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</si>
  <si>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</si>
  <si>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</si>
  <si>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</si>
  <si>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</si>
  <si>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</si>
  <si>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</si>
  <si>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</si>
  <si>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</si>
  <si>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</si>
  <si>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</si>
  <si>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</si>
  <si>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</si>
  <si>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</si>
  <si>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</si>
  <si>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</si>
  <si>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</si>
  <si>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</si>
  <si>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</si>
  <si>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</si>
  <si>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</si>
  <si>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</si>
  <si>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</si>
  <si>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</si>
  <si>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</si>
  <si>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</si>
  <si>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</si>
  <si>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</si>
  <si>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</si>
  <si>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</si>
  <si>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</si>
  <si>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</si>
  <si>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</si>
  <si>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</si>
  <si>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</si>
  <si>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</si>
  <si>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</si>
  <si>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</si>
  <si>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</si>
  <si>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</si>
  <si>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</si>
  <si>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</si>
  <si>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</si>
  <si>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</si>
  <si>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</si>
  <si>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</si>
  <si>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</si>
  <si>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</si>
  <si>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</si>
  <si>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</si>
  <si>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</si>
  <si>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</si>
  <si>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</si>
  <si>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</si>
  <si>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</si>
  <si>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</si>
  <si>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</si>
  <si>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</si>
  <si>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</si>
  <si>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</si>
  <si>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</si>
  <si>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</si>
  <si>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</si>
  <si>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</si>
  <si>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</si>
  <si>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</si>
  <si>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</si>
  <si>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</si>
  <si>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</si>
  <si>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</si>
  <si>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</si>
  <si>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</si>
  <si>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</si>
  <si>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</si>
  <si>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</si>
  <si>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</si>
  <si>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</si>
  <si>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</si>
  <si>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</si>
  <si>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</si>
  <si>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</si>
  <si>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</si>
  <si>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</si>
  <si>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</si>
  <si>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</si>
  <si>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</si>
  <si>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</si>
  <si>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</si>
  <si>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</si>
  <si>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</si>
  <si>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</si>
  <si>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</si>
  <si>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</si>
  <si>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</si>
  <si>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</si>
  <si>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</si>
  <si>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</si>
  <si>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</si>
  <si>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</si>
  <si>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</si>
  <si>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</si>
  <si>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</si>
  <si>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</si>
  <si>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</si>
  <si>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</si>
  <si>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</si>
  <si>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</si>
  <si>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</si>
  <si>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</si>
  <si>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</si>
  <si>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</si>
  <si>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</si>
  <si>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</si>
  <si>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</si>
  <si>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</si>
  <si>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</si>
  <si>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</si>
  <si>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</si>
  <si>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</si>
  <si>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</si>
  <si>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</si>
  <si>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</si>
  <si>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</si>
  <si>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</si>
  <si>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</si>
  <si>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</si>
  <si>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</si>
  <si>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</si>
  <si>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</si>
  <si>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</si>
  <si>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</si>
  <si>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</si>
  <si>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</si>
  <si>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</si>
  <si>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</si>
  <si>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</si>
  <si>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</si>
  <si>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</si>
  <si>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</si>
  <si>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</si>
  <si>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</si>
  <si>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</si>
  <si>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</si>
  <si>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</si>
  <si>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</si>
  <si>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</si>
  <si>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</si>
  <si>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</si>
  <si>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</si>
  <si>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</si>
  <si>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</si>
  <si>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</si>
  <si>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</si>
  <si>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</si>
  <si>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</si>
  <si>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</si>
  <si>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</si>
  <si>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</si>
  <si>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</si>
  <si>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</si>
  <si>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</si>
  <si>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</si>
  <si>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</si>
  <si>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</si>
  <si>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</si>
  <si>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</si>
  <si>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</si>
  <si>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</si>
  <si>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</si>
  <si>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</si>
  <si>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</si>
  <si>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</si>
  <si>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</si>
  <si>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</si>
  <si>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</si>
  <si>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</si>
  <si>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</si>
  <si>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</si>
  <si>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</si>
  <si>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</si>
  <si>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</si>
  <si>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</si>
  <si>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</si>
  <si>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</si>
  <si>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</si>
  <si>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</si>
  <si>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</si>
  <si>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</si>
  <si>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</si>
  <si>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</si>
  <si>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</si>
  <si>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</si>
  <si>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</si>
  <si>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</si>
  <si>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</si>
  <si>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</si>
  <si>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</si>
  <si>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</si>
  <si>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</si>
  <si>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</si>
  <si>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</si>
  <si>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</si>
  <si>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</si>
  <si>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</si>
  <si>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</si>
  <si>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</si>
  <si>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</si>
  <si>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</si>
  <si>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</si>
  <si>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</si>
  <si>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</si>
  <si>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</si>
  <si>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</si>
  <si>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</si>
  <si>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</si>
  <si>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</si>
  <si>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</si>
  <si>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</si>
  <si>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</si>
  <si>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</si>
  <si>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</si>
  <si>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</si>
  <si>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</si>
  <si>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</si>
  <si>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</si>
  <si>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</si>
  <si>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</si>
  <si>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</si>
  <si>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</si>
  <si>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</si>
  <si>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</si>
  <si>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</si>
  <si>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</si>
  <si>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</si>
  <si>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</si>
  <si>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</si>
  <si>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</si>
  <si>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</si>
  <si>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</si>
  <si>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</si>
  <si>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</si>
  <si>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</si>
  <si>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</si>
  <si>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</si>
  <si>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</si>
  <si>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</si>
  <si>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</si>
  <si>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</si>
  <si>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</si>
  <si>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</si>
  <si>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</si>
  <si>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</si>
  <si>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</si>
  <si>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</si>
  <si>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</si>
  <si>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</si>
  <si>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</si>
  <si>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</si>
  <si>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</si>
  <si>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</si>
  <si>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</si>
  <si>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</si>
  <si>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</si>
  <si>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</si>
  <si>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</si>
  <si>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</si>
  <si>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</si>
  <si>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</si>
  <si>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</si>
  <si>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</si>
  <si>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</si>
  <si>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</si>
  <si>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</si>
  <si>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</si>
  <si>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</si>
  <si>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</si>
  <si>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</si>
  <si>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</si>
  <si>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</si>
  <si>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</si>
  <si>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</si>
  <si>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</si>
  <si>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</si>
  <si>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</si>
  <si>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</si>
  <si>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</si>
  <si>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</si>
  <si>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</si>
  <si>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</si>
  <si>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</si>
  <si>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</si>
  <si>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</si>
  <si>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</si>
  <si>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</si>
  <si>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</si>
  <si>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</si>
  <si>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</si>
  <si>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</si>
  <si>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</si>
  <si>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</si>
  <si>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</si>
  <si>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</si>
  <si>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</si>
  <si>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</si>
  <si>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</si>
  <si>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</si>
  <si>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</si>
  <si>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</si>
  <si>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</si>
  <si>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</si>
  <si>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</si>
  <si>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</si>
  <si>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</si>
  <si>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</si>
  <si>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</si>
  <si>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</si>
  <si>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</si>
  <si>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</si>
  <si>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</si>
  <si>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</si>
  <si>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</si>
  <si>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</si>
  <si>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</si>
  <si>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</si>
  <si>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</si>
  <si>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</si>
  <si>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</si>
  <si>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</si>
  <si>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</si>
  <si>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</si>
  <si>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</si>
  <si>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</si>
  <si>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</si>
  <si>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</si>
  <si>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</si>
  <si>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</si>
  <si>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</si>
  <si>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</si>
  <si>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</si>
  <si>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</si>
  <si>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</si>
  <si>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</si>
  <si>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</si>
  <si>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</si>
  <si>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</si>
  <si>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</si>
  <si>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</si>
  <si>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</si>
  <si>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</si>
  <si>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</si>
  <si>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</si>
  <si>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</si>
  <si>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</si>
  <si>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</si>
  <si>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</si>
  <si>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</si>
  <si>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</si>
  <si>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</si>
  <si>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</si>
  <si>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</si>
  <si>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</si>
  <si>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</si>
  <si>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</si>
  <si>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</si>
  <si>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</si>
  <si>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</si>
  <si>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</si>
  <si>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</si>
  <si>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</si>
  <si>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</si>
  <si>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</si>
  <si>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</si>
  <si>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</si>
  <si>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</si>
  <si>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</si>
  <si>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</si>
  <si>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</si>
  <si>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</si>
  <si>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</si>
  <si>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</si>
  <si>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</si>
  <si>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</si>
  <si>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</si>
  <si>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</si>
  <si>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</si>
  <si>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</si>
  <si>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</si>
  <si>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</si>
  <si>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</si>
  <si>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</si>
  <si>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</si>
  <si>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</si>
  <si>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</si>
  <si>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</si>
  <si>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</si>
  <si>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</si>
  <si>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</si>
  <si>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</si>
  <si>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</si>
  <si>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</si>
  <si>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</si>
  <si>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</si>
  <si>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</si>
  <si>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</si>
  <si>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</si>
  <si>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</si>
  <si>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</si>
  <si>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</si>
  <si>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</si>
  <si>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</si>
  <si>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</si>
  <si>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</si>
  <si>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</si>
  <si>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</si>
  <si>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</si>
  <si>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</si>
  <si>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</si>
  <si>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</si>
  <si>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</si>
  <si>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</si>
  <si>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</si>
  <si>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</si>
  <si>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</si>
  <si>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</si>
  <si>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</si>
  <si>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</si>
  <si>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</si>
  <si>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</si>
  <si>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</si>
  <si>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</si>
  <si>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</si>
  <si>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</si>
  <si>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</si>
  <si>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</si>
  <si>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</si>
  <si>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</si>
  <si>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</si>
  <si>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</si>
  <si>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</si>
  <si>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</si>
  <si>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</si>
  <si>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</si>
  <si>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</si>
  <si>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</si>
  <si>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</si>
  <si>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</si>
  <si>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</si>
  <si>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</si>
  <si>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</si>
  <si>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</si>
  <si>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</si>
  <si>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</si>
  <si>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</si>
  <si>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</si>
  <si>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</si>
  <si>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</si>
  <si>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</si>
  <si>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</si>
  <si>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</si>
  <si>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</si>
  <si>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</si>
  <si>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</si>
  <si>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</si>
  <si>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</si>
  <si>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</si>
  <si>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</si>
  <si>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</si>
  <si>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</si>
  <si>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</si>
  <si>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</si>
  <si>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</si>
  <si>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</si>
  <si>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</si>
  <si>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</si>
  <si>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</si>
  <si>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</si>
  <si>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</si>
  <si>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</si>
  <si>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</si>
  <si>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</si>
  <si>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</si>
  <si>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</si>
  <si>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</si>
  <si>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</si>
  <si>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</si>
  <si>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</si>
  <si>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</si>
  <si>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</si>
  <si>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</si>
  <si>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</si>
  <si>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</si>
  <si>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</si>
  <si>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</si>
  <si>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</si>
  <si>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</si>
  <si>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</si>
  <si>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</si>
  <si>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</si>
  <si>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</si>
  <si>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</si>
  <si>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</si>
  <si>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</si>
  <si>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</si>
  <si>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</si>
  <si>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</si>
  <si>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</si>
  <si>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</si>
  <si>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</si>
  <si>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</si>
  <si>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</si>
  <si>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</si>
  <si>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</si>
  <si>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</si>
  <si>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</si>
  <si>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</si>
  <si>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</si>
  <si>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</si>
  <si>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</si>
  <si>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</si>
  <si>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</si>
  <si>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</si>
  <si>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</si>
  <si>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</si>
  <si>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</si>
  <si>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</si>
  <si>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</si>
  <si>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</si>
  <si>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</si>
  <si>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</si>
  <si>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</si>
  <si>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</si>
  <si>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</si>
  <si>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</si>
  <si>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</si>
  <si>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</si>
  <si>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</si>
  <si>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</si>
  <si>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</si>
  <si>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</si>
  <si>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</si>
  <si>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</si>
  <si>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</si>
  <si>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</si>
  <si>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</si>
  <si>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</si>
  <si>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</si>
  <si>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</si>
  <si>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</si>
  <si>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</si>
  <si>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</si>
  <si>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</si>
  <si>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</si>
  <si>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</si>
  <si>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</si>
  <si>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</si>
  <si>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</si>
  <si>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</si>
  <si>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</si>
  <si>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</si>
  <si>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</si>
  <si>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</si>
  <si>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</si>
  <si>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</si>
  <si>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</si>
  <si>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</si>
  <si>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</si>
  <si>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</si>
  <si>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</si>
  <si>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</si>
  <si>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</si>
  <si>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</si>
  <si>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</si>
  <si>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</si>
  <si>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</si>
  <si>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</si>
  <si>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</si>
  <si>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</si>
  <si>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</si>
  <si>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</si>
  <si>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</si>
  <si>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</si>
  <si>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</si>
  <si>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</si>
  <si>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</si>
  <si>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</si>
  <si>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</si>
  <si>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</si>
  <si>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</si>
  <si>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</si>
  <si>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</si>
  <si>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</si>
  <si>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</si>
  <si>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</si>
  <si>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</si>
  <si>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</si>
  <si>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</si>
  <si>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</si>
  <si>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</si>
  <si>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</si>
  <si>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</si>
  <si>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</si>
  <si>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</si>
  <si>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</si>
  <si>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</si>
  <si>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</si>
  <si>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</si>
  <si>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</si>
  <si>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</si>
  <si>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</si>
  <si>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</si>
  <si>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</si>
  <si>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</si>
  <si>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</si>
  <si>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</si>
  <si>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</si>
  <si>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</si>
  <si>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</si>
  <si>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</si>
  <si>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</si>
  <si>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</si>
  <si>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</si>
  <si>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</si>
  <si>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</si>
  <si>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</si>
  <si>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</si>
  <si>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</si>
  <si>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</si>
  <si>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</si>
  <si>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</si>
  <si>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</si>
  <si>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</si>
  <si>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</si>
  <si>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</si>
  <si>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</si>
  <si>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</si>
  <si>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</si>
  <si>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</si>
  <si>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</si>
  <si>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</si>
  <si>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</si>
  <si>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</si>
  <si>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</si>
  <si>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</si>
  <si>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</si>
  <si>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</si>
  <si>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</si>
  <si>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</si>
  <si>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</si>
  <si>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</si>
  <si>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</si>
  <si>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</si>
  <si>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</si>
  <si>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</si>
  <si>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</si>
  <si>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</si>
  <si>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</si>
  <si>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</si>
  <si>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</si>
  <si>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</si>
  <si>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</si>
  <si>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</si>
  <si>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</si>
  <si>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</si>
  <si>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</si>
  <si>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</si>
  <si>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</si>
  <si>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</si>
  <si>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</si>
  <si>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</si>
  <si>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</si>
  <si>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</si>
  <si>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</si>
  <si>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</si>
  <si>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</si>
  <si>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</si>
  <si>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</si>
  <si>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</si>
  <si>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</si>
  <si>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</si>
  <si>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</si>
  <si>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</si>
  <si>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</si>
  <si>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</si>
  <si>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</si>
  <si>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</si>
  <si>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</si>
  <si>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</si>
  <si>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</si>
  <si>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</si>
  <si>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</si>
  <si>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</si>
  <si>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</si>
  <si>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</si>
  <si>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</si>
  <si>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</si>
  <si>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</si>
  <si>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</si>
  <si>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</si>
  <si>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</si>
  <si>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</si>
  <si>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</si>
  <si>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</si>
  <si>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</si>
  <si>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</si>
  <si>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</si>
  <si>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</si>
  <si>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</si>
  <si>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</si>
  <si>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</si>
  <si>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</si>
  <si>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</si>
  <si>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</si>
  <si>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</si>
  <si>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</si>
  <si>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</si>
  <si>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</si>
  <si>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</si>
  <si>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</si>
  <si>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</si>
  <si>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</si>
  <si>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</si>
  <si>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</si>
  <si>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</si>
  <si>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</si>
  <si>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</si>
  <si>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</si>
  <si>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</si>
  <si>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</si>
  <si>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</si>
  <si>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</si>
  <si>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</si>
  <si>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</si>
  <si>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</si>
  <si>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</si>
  <si>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</si>
  <si>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</si>
  <si>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</si>
  <si>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</si>
  <si>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</si>
  <si>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</si>
  <si>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</si>
  <si>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</si>
  <si>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</si>
  <si>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</si>
  <si>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</si>
  <si>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</si>
  <si>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</si>
  <si>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</si>
  <si>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</si>
  <si>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</si>
  <si>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</si>
  <si>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</si>
  <si>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</si>
  <si>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</si>
  <si>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</si>
  <si>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</si>
  <si>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</si>
  <si>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</si>
  <si>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</si>
  <si>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</si>
  <si>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</si>
  <si>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</si>
  <si>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</si>
  <si>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</si>
  <si>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</si>
  <si>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</si>
  <si>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</si>
  <si>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</si>
  <si>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</si>
  <si>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</si>
  <si>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</si>
  <si>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</si>
  <si>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</si>
  <si>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</si>
  <si>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</si>
  <si>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</si>
  <si>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</si>
  <si>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</si>
  <si>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</si>
  <si>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</si>
  <si>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</si>
  <si>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</si>
  <si>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</si>
  <si>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</si>
  <si>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</si>
  <si>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</si>
  <si>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</si>
  <si>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</si>
  <si>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</si>
  <si>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</si>
  <si>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</si>
  <si>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</si>
  <si>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</si>
  <si>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</si>
  <si>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</si>
  <si>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</si>
  <si>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</si>
  <si>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</si>
  <si>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</si>
  <si>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</si>
  <si>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</si>
  <si>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</si>
  <si>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</si>
  <si>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</si>
  <si>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</si>
  <si>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</si>
  <si>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</si>
  <si>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</si>
  <si>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</si>
  <si>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</si>
  <si>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</si>
  <si>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</si>
  <si>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</si>
  <si>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</si>
  <si>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</si>
  <si>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</si>
  <si>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</si>
  <si>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</si>
  <si>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</si>
  <si>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</si>
  <si>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</si>
  <si>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</si>
  <si>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</si>
  <si>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</si>
  <si>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</si>
  <si>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</si>
  <si>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</si>
  <si>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</si>
  <si>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</si>
  <si>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</si>
  <si>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</si>
  <si>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</si>
  <si>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</si>
  <si>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</si>
  <si>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</si>
  <si>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</si>
  <si>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</si>
  <si>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</si>
  <si>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</si>
  <si>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</si>
  <si>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</si>
  <si>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</si>
  <si>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</si>
  <si>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</si>
  <si>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</si>
  <si>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</si>
  <si>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</si>
  <si>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</si>
  <si>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</si>
  <si>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</si>
  <si>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</si>
  <si>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</si>
  <si>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</si>
  <si>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</si>
  <si>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</si>
  <si>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</si>
  <si>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</si>
  <si>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</si>
  <si>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</si>
  <si>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</si>
  <si>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</si>
  <si>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</si>
  <si>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</si>
  <si>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</si>
  <si>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</si>
  <si>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</si>
  <si>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</si>
  <si>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</si>
  <si>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</si>
  <si>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</si>
  <si>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</si>
  <si>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</si>
  <si>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</si>
  <si>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</si>
  <si>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</si>
  <si>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</si>
  <si>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</si>
  <si>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</si>
  <si>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</si>
  <si>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</si>
  <si>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</si>
  <si>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</si>
  <si>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</si>
  <si>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</si>
  <si>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</si>
  <si>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</si>
  <si>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</si>
  <si>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</si>
  <si>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</si>
  <si>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</si>
  <si>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</si>
  <si>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</si>
  <si>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</si>
  <si>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</si>
  <si>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</si>
  <si>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</si>
  <si>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</si>
  <si>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</si>
  <si>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</si>
  <si>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</si>
  <si>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</si>
  <si>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</si>
  <si>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</si>
  <si>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</si>
  <si>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</si>
  <si>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</si>
  <si>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</si>
  <si>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</si>
  <si>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</si>
  <si>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</si>
  <si>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</si>
  <si>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</si>
  <si>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</si>
  <si>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</si>
  <si>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</si>
  <si>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</si>
  <si>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</si>
  <si>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</si>
  <si>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</si>
  <si>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</si>
  <si>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</si>
  <si>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</si>
  <si>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</si>
  <si>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</si>
  <si>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</si>
  <si>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</si>
  <si>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</si>
  <si>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</si>
  <si>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</si>
  <si>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</si>
  <si>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</si>
  <si>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</si>
  <si>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</si>
  <si>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</si>
  <si>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</si>
  <si>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</si>
  <si>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</si>
  <si>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</si>
  <si>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</si>
  <si>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</si>
  <si>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</si>
  <si>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</si>
  <si>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</si>
  <si>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</si>
  <si>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</si>
  <si>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</si>
  <si>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</si>
  <si>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</si>
  <si>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</si>
  <si>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</si>
  <si>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</si>
  <si>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</si>
  <si>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</si>
  <si>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</si>
  <si>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</si>
  <si>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</si>
  <si>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</si>
  <si>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</si>
  <si>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</si>
  <si>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</si>
  <si>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</si>
  <si>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</si>
  <si>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</si>
  <si>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</si>
  <si>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</si>
  <si>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</si>
  <si>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</si>
  <si>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</si>
  <si>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</si>
  <si>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</si>
  <si>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</si>
  <si>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</si>
  <si>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</si>
  <si>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</si>
  <si>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</si>
  <si>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</si>
  <si>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</si>
  <si>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</si>
  <si>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</si>
  <si>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</si>
  <si>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</si>
  <si>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</si>
  <si>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</si>
  <si>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</si>
  <si>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</si>
  <si>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</si>
  <si>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</si>
  <si>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</si>
  <si>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</si>
  <si>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</si>
  <si>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</si>
  <si>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</si>
  <si>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</si>
  <si>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</si>
  <si>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</si>
  <si>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</si>
  <si>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</si>
  <si>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</si>
  <si>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</si>
  <si>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</si>
  <si>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</si>
  <si>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</si>
  <si>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</si>
  <si>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</si>
  <si>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</si>
  <si>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</si>
  <si>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</si>
  <si>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</si>
  <si>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</si>
  <si>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</si>
  <si>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</si>
  <si>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</si>
  <si>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</si>
  <si>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</si>
  <si>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</si>
  <si>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</si>
  <si>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</si>
  <si>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</si>
  <si>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</si>
  <si>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</si>
  <si>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</si>
  <si>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</si>
  <si>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</si>
  <si>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</si>
  <si>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</si>
  <si>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</si>
  <si>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</si>
  <si>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</si>
  <si>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</si>
  <si>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</si>
  <si>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</si>
  <si>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</si>
  <si>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</si>
  <si>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</si>
  <si>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</si>
  <si>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</si>
  <si>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</si>
  <si>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</si>
  <si>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</si>
  <si>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</si>
  <si>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</si>
  <si>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</si>
  <si>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</si>
  <si>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</si>
  <si>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</si>
  <si>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</si>
  <si>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</si>
  <si>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</si>
  <si>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</si>
  <si>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</si>
  <si>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</si>
  <si>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</si>
  <si>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</si>
  <si>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</si>
  <si>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</si>
  <si>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</si>
  <si>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</si>
  <si>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</si>
  <si>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</si>
  <si>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</si>
  <si>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</si>
  <si>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</si>
  <si>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</si>
  <si>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</si>
  <si>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</si>
  <si>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</si>
  <si>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</si>
  <si>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</si>
  <si>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</si>
  <si>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</si>
  <si>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</si>
  <si>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</si>
  <si>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</si>
  <si>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</si>
  <si>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</si>
  <si>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</si>
  <si>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</si>
  <si>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</si>
  <si>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</si>
  <si>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</si>
  <si>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</si>
  <si>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</si>
  <si>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</si>
  <si>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</si>
  <si>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</si>
  <si>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</si>
  <si>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</si>
  <si>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</si>
  <si>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</si>
  <si>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</si>
  <si>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</si>
  <si>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</si>
  <si>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</si>
  <si>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</si>
  <si>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</si>
  <si>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</si>
  <si>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</si>
  <si>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</si>
  <si>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</si>
  <si>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</si>
  <si>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</si>
  <si>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</si>
  <si>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</si>
  <si>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</si>
  <si>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</si>
  <si>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</si>
  <si>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</si>
  <si>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</si>
  <si>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</si>
  <si>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</si>
  <si>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</si>
  <si>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</si>
  <si>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</si>
  <si>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</si>
  <si>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</si>
  <si>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</si>
  <si>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</si>
  <si>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</si>
  <si>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</si>
  <si>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</si>
  <si>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</si>
  <si>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</si>
  <si>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</si>
  <si>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</si>
  <si>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</si>
  <si>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</si>
  <si>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</si>
  <si>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</si>
  <si>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</si>
  <si>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</si>
  <si>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</si>
  <si>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</si>
  <si>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</si>
  <si>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</si>
  <si>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</si>
  <si>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</si>
  <si>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</si>
  <si>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</si>
  <si>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</si>
  <si>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</si>
  <si>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</si>
  <si>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</si>
  <si>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</si>
  <si>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</si>
  <si>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</si>
  <si>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</si>
  <si>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</si>
  <si>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</si>
  <si>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</si>
  <si>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</si>
  <si>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</si>
  <si>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</si>
  <si>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</si>
  <si>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</si>
  <si>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</si>
  <si>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</si>
  <si>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</si>
  <si>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</si>
  <si>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</si>
  <si>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</si>
  <si>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</si>
  <si>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</si>
  <si>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</si>
  <si>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</si>
  <si>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</si>
  <si>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</si>
  <si>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</si>
  <si>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</si>
  <si>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</si>
  <si>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</si>
  <si>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</si>
  <si>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</si>
  <si>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</si>
  <si>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</si>
  <si>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</si>
  <si>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</si>
  <si>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</si>
  <si>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</si>
  <si>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</si>
  <si>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</si>
  <si>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</si>
  <si>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</si>
  <si>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</si>
  <si>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</si>
  <si>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</si>
  <si>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</si>
  <si>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</si>
  <si>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</si>
  <si>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</si>
  <si>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</si>
  <si>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</si>
  <si>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</si>
  <si>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</si>
  <si>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</si>
  <si>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</si>
  <si>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</si>
  <si>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</si>
  <si>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</si>
  <si>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</si>
  <si>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</si>
  <si>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</si>
  <si>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</si>
  <si>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</si>
  <si>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</si>
  <si>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</si>
  <si>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</si>
  <si>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</si>
  <si>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</si>
  <si>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</si>
  <si>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</si>
  <si>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</si>
  <si>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</si>
  <si>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</si>
  <si>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</si>
  <si>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</si>
  <si>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</si>
  <si>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</si>
  <si>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</si>
  <si>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</si>
  <si>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</si>
  <si>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</si>
  <si>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</si>
  <si>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</si>
  <si>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</si>
  <si>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</si>
  <si>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</si>
  <si>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</si>
  <si>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</si>
  <si>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</si>
  <si>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</si>
  <si>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</si>
  <si>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</si>
  <si>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</si>
  <si>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</si>
  <si>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</si>
  <si>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</si>
  <si>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</si>
  <si>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</si>
  <si>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</si>
  <si>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</si>
  <si>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</si>
  <si>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</si>
  <si>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</si>
  <si>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</si>
  <si>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</si>
  <si>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</si>
  <si>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</si>
  <si>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</si>
  <si>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</si>
  <si>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</si>
  <si>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</si>
  <si>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</si>
  <si>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</si>
  <si>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</si>
  <si>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</si>
  <si>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</si>
  <si>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</si>
  <si>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</si>
  <si>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</si>
  <si>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</si>
  <si>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</si>
  <si>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</si>
  <si>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</si>
  <si>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</si>
  <si>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</si>
  <si>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</si>
  <si>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</si>
  <si>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</si>
  <si>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</si>
  <si>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</si>
  <si>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</si>
  <si>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</si>
  <si>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</si>
  <si>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</si>
  <si>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</si>
  <si>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</si>
  <si>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</si>
  <si>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</si>
  <si>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</si>
  <si>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</si>
  <si>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</si>
  <si>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</si>
  <si>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</si>
  <si>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</si>
  <si>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</si>
  <si>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</si>
  <si>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</si>
  <si>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</si>
  <si>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</si>
  <si>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</si>
  <si>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</si>
  <si>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</si>
  <si>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</si>
  <si>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</si>
  <si>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</si>
  <si>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</si>
  <si>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</si>
  <si>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</si>
  <si>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</si>
  <si>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</si>
  <si>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</si>
  <si>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</si>
  <si>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</si>
  <si>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</si>
  <si>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</si>
  <si>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</si>
  <si>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</si>
  <si>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</si>
  <si>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</si>
  <si>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</si>
  <si>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</si>
  <si>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</si>
  <si>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</si>
  <si>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</si>
  <si>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</si>
  <si>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</si>
  <si>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</si>
  <si>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</si>
  <si>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</si>
  <si>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</si>
  <si>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</si>
  <si>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</si>
  <si>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</si>
  <si>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</si>
  <si>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</si>
  <si>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</si>
  <si>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</si>
  <si>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</si>
  <si>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</si>
  <si>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</si>
  <si>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</si>
  <si>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</si>
  <si>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</si>
  <si>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</si>
  <si>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</si>
  <si>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</si>
  <si>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</si>
  <si>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</si>
  <si>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</si>
  <si>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</si>
  <si>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</si>
  <si>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</si>
  <si>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</si>
  <si>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</si>
  <si>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</si>
  <si>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</si>
  <si>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</si>
  <si>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</si>
  <si>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</si>
  <si>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</si>
  <si>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</si>
  <si>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</si>
  <si>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</si>
  <si>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</si>
  <si>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</si>
  <si>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</si>
  <si>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</si>
  <si>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</si>
  <si>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</si>
  <si>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</si>
  <si>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</si>
  <si>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</si>
  <si>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</si>
  <si>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</si>
  <si>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</si>
  <si>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</si>
  <si>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</si>
  <si>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</si>
  <si>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</si>
  <si>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</si>
  <si>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</si>
  <si>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</si>
  <si>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</si>
  <si>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</si>
  <si>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</si>
  <si>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</si>
  <si>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</si>
  <si>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</si>
  <si>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</si>
  <si>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</si>
  <si>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</si>
  <si>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</si>
  <si>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</si>
  <si>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</si>
  <si>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</si>
  <si>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</si>
  <si>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</si>
  <si>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</si>
  <si>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</si>
  <si>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</si>
  <si>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</si>
  <si>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</si>
  <si>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</si>
  <si>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</si>
  <si>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</si>
  <si>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</si>
  <si>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</si>
  <si>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</si>
  <si>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</si>
  <si>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</si>
  <si>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</si>
  <si>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</si>
  <si>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</si>
  <si>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</si>
  <si>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</si>
  <si>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</si>
  <si>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</si>
  <si>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</si>
  <si>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</si>
  <si>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</si>
  <si>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</si>
  <si>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</si>
  <si>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</si>
  <si>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</si>
  <si>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</si>
  <si>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</si>
  <si>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</si>
  <si>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</si>
  <si>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</si>
  <si>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</si>
  <si>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</si>
  <si>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</si>
  <si>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</si>
  <si>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</si>
  <si>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</si>
  <si>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</si>
  <si>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</si>
  <si>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</si>
  <si>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</si>
  <si>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</si>
  <si>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</si>
  <si>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</si>
  <si>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</si>
  <si>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</si>
  <si>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</si>
  <si>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</si>
  <si>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</si>
  <si>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</si>
  <si>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</si>
  <si>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</si>
  <si>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</si>
  <si>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</si>
  <si>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</si>
  <si>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</si>
  <si>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</si>
  <si>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</si>
  <si>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</si>
  <si>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</si>
  <si>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</si>
  <si>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</si>
  <si>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</si>
  <si>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</si>
  <si>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</si>
  <si>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</si>
  <si>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</si>
  <si>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</si>
  <si>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</si>
  <si>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</si>
  <si>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</si>
  <si>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</si>
  <si>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</si>
  <si>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</si>
  <si>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</si>
  <si>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</si>
  <si>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</si>
  <si>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</si>
  <si>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</si>
  <si>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</si>
  <si>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</si>
  <si>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</si>
  <si>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</si>
  <si>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</si>
  <si>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</si>
  <si>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</si>
  <si>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</si>
  <si>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</si>
  <si>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</si>
  <si>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</si>
  <si>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</si>
  <si>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</si>
  <si>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</si>
  <si>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</si>
  <si>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</si>
  <si>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</si>
  <si>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</si>
  <si>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</si>
  <si>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</si>
  <si>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</si>
  <si>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</si>
  <si>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</si>
  <si>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</si>
  <si>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</si>
  <si>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</si>
  <si>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</si>
  <si>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</si>
  <si>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</si>
  <si>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</si>
  <si>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</si>
  <si>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</si>
  <si>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</si>
  <si>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</si>
  <si>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</si>
  <si>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</si>
  <si>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</si>
  <si>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</si>
  <si>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</si>
  <si>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</si>
  <si>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</si>
  <si>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</si>
  <si>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</si>
  <si>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</si>
  <si>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</si>
  <si>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</si>
  <si>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</si>
  <si>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</si>
  <si>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</si>
  <si>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</si>
  <si>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</si>
  <si>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</si>
  <si>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</si>
  <si>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</si>
  <si>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</si>
  <si>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</si>
  <si>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</si>
  <si>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</si>
  <si>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</si>
  <si>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</si>
  <si>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</si>
  <si>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</si>
  <si>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</si>
  <si>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</si>
  <si>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</si>
  <si>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</si>
  <si>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</si>
  <si>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</si>
  <si>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</si>
  <si>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</si>
  <si>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</si>
  <si>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</si>
  <si>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</si>
  <si>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</si>
  <si>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</si>
  <si>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</si>
  <si>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</si>
  <si>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</si>
  <si>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</si>
  <si>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</si>
  <si>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</si>
  <si>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</si>
  <si>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</si>
  <si>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</si>
  <si>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</si>
  <si>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</si>
  <si>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</si>
  <si>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</si>
  <si>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</si>
  <si>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</si>
  <si>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</si>
  <si>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</si>
  <si>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</si>
  <si>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</si>
  <si>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</si>
  <si>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</si>
  <si>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</si>
  <si>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</si>
  <si>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</si>
  <si>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</si>
  <si>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</si>
  <si>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</si>
  <si>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</si>
  <si>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</si>
  <si>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</si>
  <si>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</si>
  <si>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</si>
  <si>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</si>
  <si>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</si>
  <si>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</si>
  <si>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</si>
  <si>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</si>
  <si>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</si>
  <si>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</si>
  <si>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</si>
  <si>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</si>
  <si>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</si>
  <si>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</si>
  <si>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</si>
  <si>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</si>
  <si>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</si>
  <si>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</si>
  <si>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</si>
  <si>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</si>
  <si>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</si>
  <si>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</si>
  <si>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</si>
  <si>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</si>
  <si>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</si>
  <si>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</si>
  <si>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</si>
  <si>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</si>
  <si>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</si>
  <si>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</si>
  <si>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</si>
  <si>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</si>
  <si>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</si>
  <si>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</si>
  <si>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</si>
  <si>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</si>
  <si>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</si>
  <si>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</si>
  <si>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</si>
  <si>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</si>
  <si>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</si>
  <si>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</si>
  <si>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</si>
  <si>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</si>
  <si>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</si>
  <si>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</si>
  <si>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</si>
  <si>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</si>
  <si>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</si>
  <si>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</si>
  <si>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</si>
  <si>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</si>
  <si>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</si>
  <si>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</si>
  <si>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</si>
  <si>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</si>
  <si>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</si>
  <si>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</si>
  <si>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</si>
  <si>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</si>
  <si>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</si>
  <si>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</si>
  <si>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</si>
  <si>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</si>
  <si>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</si>
  <si>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</si>
  <si>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</si>
  <si>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</si>
  <si>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</si>
  <si>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</si>
  <si>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</si>
  <si>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</si>
  <si>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</si>
  <si>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</si>
  <si>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</si>
  <si>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</si>
  <si>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</si>
  <si>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</si>
  <si>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</si>
  <si>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</si>
  <si>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</si>
  <si>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</si>
  <si>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</si>
  <si>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</si>
  <si>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</si>
  <si>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</si>
  <si>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</si>
  <si>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</si>
  <si>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</si>
  <si>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</si>
  <si>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</si>
  <si>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</si>
  <si>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</si>
  <si>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</si>
  <si>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</si>
  <si>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</si>
  <si>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</si>
  <si>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</si>
  <si>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</si>
  <si>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</si>
  <si>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</si>
  <si>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</si>
  <si>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</si>
  <si>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</si>
  <si>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</si>
  <si>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</si>
  <si>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</si>
  <si>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</si>
  <si>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</si>
  <si>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</si>
  <si>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</si>
  <si>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</si>
  <si>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</si>
  <si>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</si>
  <si>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</si>
  <si>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</si>
  <si>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</si>
  <si>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</si>
  <si>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</si>
  <si>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</si>
  <si>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</si>
  <si>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</si>
  <si>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</si>
  <si>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</si>
  <si>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</si>
  <si>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</si>
  <si>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</si>
  <si>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</si>
  <si>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</si>
  <si>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</si>
  <si>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</si>
  <si>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</si>
  <si>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</si>
  <si>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</si>
  <si>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</si>
  <si>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</si>
  <si>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</si>
  <si>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</si>
  <si>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</si>
  <si>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</si>
  <si>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</si>
  <si>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</si>
  <si>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</si>
  <si>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</si>
  <si>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</si>
  <si>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</si>
  <si>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</si>
  <si>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</si>
  <si>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</si>
  <si>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</si>
  <si>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</si>
  <si>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</si>
  <si>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</si>
  <si>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</si>
  <si>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</si>
  <si>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</si>
  <si>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</si>
  <si>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</si>
  <si>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</si>
  <si>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</si>
  <si>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</si>
  <si>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</si>
  <si>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</si>
  <si>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</si>
  <si>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</si>
  <si>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</si>
  <si>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</si>
  <si>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</si>
  <si>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</si>
  <si>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</si>
  <si>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</si>
  <si>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</si>
  <si>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</si>
  <si>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</si>
  <si>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</si>
  <si>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</si>
  <si>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</si>
  <si>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</si>
  <si>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</si>
  <si>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</si>
  <si>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</si>
  <si>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</si>
  <si>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</si>
  <si>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</si>
  <si>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</si>
  <si>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</si>
  <si>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</si>
  <si>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</si>
  <si>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</si>
  <si>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</si>
  <si>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</si>
  <si>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</si>
  <si>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</si>
  <si>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</si>
  <si>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</si>
  <si>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</si>
  <si>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</si>
  <si>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</si>
  <si>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</si>
  <si>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</si>
  <si>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</si>
  <si>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</si>
  <si>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</si>
  <si>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</si>
  <si>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</si>
  <si>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</si>
  <si>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</si>
  <si>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</si>
  <si>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</si>
  <si>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</si>
  <si>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</si>
  <si>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</si>
  <si>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</si>
  <si>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</si>
  <si>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</si>
  <si>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</si>
  <si>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</si>
  <si>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</si>
  <si>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</si>
  <si>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</si>
  <si>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</si>
  <si>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</si>
  <si>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</si>
  <si>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</si>
  <si>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</si>
  <si>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</si>
  <si>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</si>
  <si>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</si>
  <si>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</si>
  <si>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</si>
  <si>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</si>
  <si>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</si>
  <si>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</si>
  <si>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</si>
  <si>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</si>
  <si>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</si>
  <si>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</si>
  <si>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</si>
  <si>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</si>
  <si>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</si>
  <si>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</si>
  <si>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</si>
  <si>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</si>
  <si>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</si>
  <si>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</si>
  <si>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</si>
  <si>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</si>
  <si>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</si>
  <si>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</si>
  <si>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</si>
  <si>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</si>
  <si>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</si>
  <si>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</si>
  <si>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</si>
  <si>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</si>
  <si>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</si>
  <si>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</si>
  <si>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</si>
  <si>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</si>
  <si>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</si>
  <si>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</si>
  <si>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</si>
  <si>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</si>
  <si>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</si>
  <si>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</si>
  <si>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</si>
  <si>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</si>
  <si>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</si>
  <si>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</si>
  <si>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</si>
  <si>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</si>
  <si>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</si>
  <si>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</si>
  <si>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</si>
  <si>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</si>
  <si>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</si>
  <si>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</si>
  <si>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</si>
  <si>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</si>
  <si>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</si>
  <si>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</si>
  <si>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</si>
  <si>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</si>
  <si>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</si>
  <si>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</si>
  <si>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</si>
  <si>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</si>
  <si>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</si>
  <si>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</si>
  <si>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</si>
  <si>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</si>
  <si>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</si>
  <si>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</si>
  <si>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</si>
  <si>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</si>
  <si>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</si>
  <si>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</si>
  <si>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</si>
  <si>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</si>
  <si>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</si>
  <si>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</si>
  <si>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</si>
  <si>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</si>
  <si>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</si>
  <si>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</si>
  <si>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</si>
  <si>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</si>
  <si>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</si>
  <si>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</si>
  <si>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</si>
  <si>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</si>
  <si>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</si>
  <si>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</si>
  <si>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</si>
  <si>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</si>
  <si>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</si>
  <si>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</si>
  <si>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</si>
  <si>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</si>
  <si>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</si>
  <si>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</si>
  <si>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</si>
  <si>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</si>
  <si>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</si>
  <si>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</si>
  <si>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</si>
  <si>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</si>
  <si>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</si>
  <si>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</si>
  <si>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</si>
  <si>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</si>
  <si>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</si>
  <si>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</si>
  <si>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</si>
  <si>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</si>
  <si>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</si>
  <si>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</si>
  <si>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</si>
  <si>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</si>
  <si>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</si>
  <si>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</si>
  <si>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</si>
  <si>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</si>
  <si>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</si>
  <si>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</si>
  <si>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</si>
  <si>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</si>
  <si>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</si>
  <si>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</si>
  <si>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</si>
  <si>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</si>
  <si>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</si>
  <si>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</si>
  <si>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</si>
  <si>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</si>
  <si>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</si>
  <si>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</si>
  <si>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</si>
  <si>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</si>
  <si>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</si>
  <si>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</si>
  <si>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</si>
  <si>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</si>
  <si>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</si>
  <si>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</si>
  <si>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</si>
  <si>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</si>
  <si>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</si>
  <si>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</si>
  <si>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</si>
  <si>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</si>
  <si>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</si>
  <si>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</si>
  <si>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</si>
  <si>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</si>
  <si>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</si>
  <si>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</si>
  <si>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</si>
  <si>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</si>
  <si>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</si>
  <si>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</si>
  <si>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</si>
  <si>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</si>
  <si>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</si>
  <si>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</si>
  <si>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</si>
  <si>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</si>
  <si>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</si>
  <si>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</si>
  <si>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</si>
  <si>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</si>
  <si>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</si>
  <si>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</si>
  <si>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</si>
  <si>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</si>
  <si>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</si>
  <si>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</si>
  <si>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</si>
  <si>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</si>
  <si>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</si>
  <si>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</si>
  <si>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</si>
  <si>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</si>
  <si>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</si>
  <si>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</si>
  <si>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</si>
  <si>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</si>
  <si>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</si>
  <si>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</si>
  <si>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</si>
  <si>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</si>
  <si>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</si>
  <si>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</si>
  <si>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</si>
  <si>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</si>
  <si>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</si>
  <si>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</si>
  <si>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</si>
  <si>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</si>
  <si>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</si>
  <si>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</si>
  <si>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</si>
  <si>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</si>
  <si>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</si>
  <si>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</si>
  <si>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</si>
  <si>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</si>
  <si>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</si>
  <si>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</si>
  <si>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</si>
  <si>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</si>
  <si>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</si>
  <si>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</si>
  <si>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</si>
  <si>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</si>
  <si>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</si>
  <si>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</si>
  <si>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</si>
  <si>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</si>
  <si>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</si>
  <si>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</si>
  <si>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</si>
  <si>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</si>
  <si>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</si>
  <si>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</si>
  <si>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</si>
  <si>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</si>
  <si>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</si>
  <si>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</si>
  <si>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</si>
  <si>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</si>
  <si>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</si>
  <si>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</si>
  <si>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</si>
  <si>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</si>
  <si>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</si>
  <si>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</si>
  <si>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</si>
  <si>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</si>
  <si>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</si>
  <si>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</si>
  <si>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</si>
  <si>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</si>
  <si>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</si>
  <si>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</si>
  <si>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</si>
  <si>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</si>
  <si>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</si>
  <si>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</si>
  <si>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</si>
  <si>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</si>
  <si>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</si>
  <si>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</si>
  <si>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</si>
  <si>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</si>
  <si>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</si>
  <si>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</si>
  <si>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</si>
  <si>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</si>
  <si>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</si>
  <si>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</si>
  <si>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</si>
  <si>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</si>
  <si>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</si>
  <si>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</si>
  <si>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</si>
  <si>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</si>
  <si>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</si>
  <si>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</si>
  <si>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</si>
  <si>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</si>
  <si>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</si>
  <si>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</si>
  <si>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</si>
  <si>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</si>
  <si>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</si>
  <si>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</si>
  <si>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</si>
  <si>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</si>
  <si>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</si>
  <si>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</si>
  <si>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</si>
  <si>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</si>
  <si>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</si>
  <si>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</si>
  <si>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</si>
  <si>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</si>
  <si>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</si>
  <si>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</si>
  <si>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</si>
  <si>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</si>
  <si>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</si>
  <si>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</si>
  <si>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</si>
  <si>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</si>
  <si>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</si>
  <si>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</si>
  <si>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</si>
  <si>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</si>
  <si>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</si>
  <si>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</si>
  <si>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</si>
  <si>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</si>
  <si>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</si>
  <si>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</si>
  <si>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</si>
  <si>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</si>
  <si>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</si>
  <si>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</si>
  <si>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</si>
  <si>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</si>
  <si>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</si>
  <si>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</si>
  <si>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</si>
  <si>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</si>
  <si>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</si>
  <si>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</si>
  <si>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</si>
  <si>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</si>
  <si>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</si>
  <si>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</si>
  <si>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</si>
  <si>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</si>
  <si>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</si>
  <si>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</si>
  <si>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</si>
  <si>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</si>
  <si>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</si>
  <si>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</si>
  <si>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</si>
  <si>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</si>
  <si>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</si>
  <si>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</si>
  <si>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</si>
  <si>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</si>
  <si>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</si>
  <si>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</si>
  <si>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</si>
  <si>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</si>
  <si>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</si>
  <si>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</si>
  <si>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</si>
  <si>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</si>
  <si>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</si>
  <si>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</si>
  <si>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</si>
  <si>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</si>
  <si>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</si>
  <si>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</si>
  <si>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</si>
  <si>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</si>
  <si>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</si>
  <si>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</si>
  <si>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</si>
  <si>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</si>
  <si>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</si>
  <si>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</si>
  <si>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</si>
  <si>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</si>
  <si>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</si>
  <si>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</si>
  <si>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</si>
  <si>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</si>
  <si>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</si>
  <si>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</si>
  <si>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</si>
  <si>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</si>
  <si>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</si>
  <si>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</si>
  <si>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</si>
  <si>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</si>
  <si>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</si>
  <si>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</si>
  <si>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</si>
  <si>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</si>
  <si>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</si>
  <si>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</si>
  <si>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</si>
  <si>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</si>
  <si>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</si>
  <si>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</si>
  <si>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</si>
  <si>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</si>
  <si>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</si>
  <si>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</si>
  <si>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</si>
  <si>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</si>
  <si>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</si>
  <si>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</si>
  <si>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</si>
  <si>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</si>
  <si>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</si>
  <si>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</si>
  <si>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</si>
  <si>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</si>
  <si>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</si>
  <si>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</si>
  <si>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</si>
  <si>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</si>
  <si>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</si>
  <si>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</si>
  <si>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</si>
  <si>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</si>
  <si>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</si>
  <si>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</si>
  <si>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</si>
  <si>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</si>
  <si>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</si>
  <si>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</si>
  <si>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</si>
  <si>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</si>
  <si>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</si>
  <si>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</si>
  <si>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</si>
  <si>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</si>
  <si>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</si>
  <si>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</si>
  <si>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</si>
  <si>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</si>
  <si>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</si>
  <si>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</si>
  <si>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</si>
  <si>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</si>
  <si>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</si>
  <si>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</si>
  <si>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</si>
  <si>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</si>
  <si>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</si>
  <si>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</si>
  <si>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</si>
  <si>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</si>
  <si>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</si>
  <si>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</si>
  <si>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</si>
  <si>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</si>
  <si>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</si>
  <si>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</si>
  <si>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</si>
  <si>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</si>
  <si>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</si>
  <si>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</si>
  <si>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</si>
  <si>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</si>
  <si>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</si>
  <si>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</si>
  <si>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</si>
  <si>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</si>
  <si>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</si>
  <si>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</si>
  <si>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</si>
  <si>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</si>
  <si>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</si>
  <si>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</si>
  <si>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</si>
  <si>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</si>
  <si>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</si>
  <si>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</si>
  <si>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</si>
  <si>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</si>
  <si>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</si>
  <si>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</si>
  <si>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</si>
  <si>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</si>
  <si>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</si>
  <si>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</si>
  <si>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</si>
  <si>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</si>
  <si>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</si>
  <si>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</si>
  <si>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</si>
  <si>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</si>
  <si>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</si>
  <si>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</si>
  <si>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</si>
  <si>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</si>
  <si>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</si>
  <si>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</si>
  <si>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</si>
  <si>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</si>
  <si>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</si>
  <si>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</si>
  <si>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</si>
  <si>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</si>
  <si>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</si>
  <si>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</si>
  <si>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</si>
  <si>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</si>
  <si>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</si>
  <si>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</si>
  <si>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</si>
  <si>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</si>
  <si>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</si>
  <si>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</si>
  <si>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</si>
  <si>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</si>
  <si>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</si>
  <si>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</si>
  <si>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</si>
  <si>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</si>
  <si>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</si>
  <si>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</si>
  <si>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</si>
  <si>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</si>
  <si>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</si>
  <si>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</si>
  <si>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</si>
  <si>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</si>
  <si>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</si>
  <si>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</si>
  <si>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</si>
  <si>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</si>
  <si>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</si>
  <si>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</si>
  <si>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</si>
  <si>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</si>
  <si>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</si>
  <si>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</si>
  <si>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</si>
  <si>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</si>
  <si>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</si>
  <si>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</si>
  <si>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</si>
  <si>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</si>
  <si>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</si>
  <si>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</si>
  <si>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</si>
  <si>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</si>
  <si>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</si>
  <si>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</si>
  <si>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</si>
  <si>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</si>
  <si>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</si>
  <si>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</si>
  <si>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</si>
  <si>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</si>
  <si>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</si>
  <si>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</si>
  <si>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</si>
  <si>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</si>
  <si>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</si>
  <si>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</si>
  <si>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</si>
  <si>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</si>
  <si>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</si>
  <si>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</si>
  <si>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</si>
  <si>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</si>
  <si>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</si>
  <si>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</si>
  <si>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PCM-20251112-00002294</t>
  </si>
  <si>
    <t>ETA 75 min</t>
  </si>
  <si>
    <t>PCM-20251112-00002328</t>
  </si>
  <si>
    <t>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</si>
</sst>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8" totalsRowShown="0" headerRowDxfId="31" dataDxfId="30" headerRowBorderDxfId="28" tableBorderDxfId="29">
  <autoFilter ref="A1:L2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310.95277708333015</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45973.901203009256</v>
      </c>
      <c r="H3" s="111"/>
      <c r="I3" s="109"/>
      <c r="J3" s="109"/>
      <c r="K3" s="113"/>
      <c r="L3" s="114" t="str">
        <f>IFERROR(VLOOKUP(#REF!,DB!A:I,9,0),"")</f>
        <v/>
      </c>
    </row>
    <row r="4" spans="1:15" ht="15" customHeight="1">
      <c r="A4" s="108"/>
      <c r="B4" s="109" t="str">
        <f>IFERROR(VLOOKUP(D4,DB!A:K,11,0),"")</f>
        <v/>
      </c>
      <c r="C4" s="109"/>
      <c r="D4" s="109"/>
      <c r="E4" s="110"/>
      <c r="F4" s="111"/>
      <c r="G4" s="112">
        <f t="shared" ca="1" si="0"/>
        <v>45973.901203009256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45973.901203009256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45973.901203009256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45973.901203009256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45973.901203009256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45973.901203009256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45973.901203009256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45973.901203009256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45973.901203009256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45973.901203009256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45973.901203009256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45973.901203009256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45973.901203009256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45973.901203009256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45973.901203009256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45973.901203009256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45973.901203009256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45973.901203009256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45973.901203009256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45973.901203009256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45973.901203009256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45973.901203009256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45973.901203009256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45973.901203009256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45973.901203009256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45973.901203009256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45973.901203009256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45973.901203009256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45973.901203009256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45973.901203009256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45973.901203009256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45973.901203009256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45973.901203009256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45973.901203009256</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45973.901203009256</v>
      </c>
      <c r="H38" s="120"/>
      <c r="I38" s="118" t="str">
        <f>IFERROR(VLOOKUP(D38,DB!A:F,6,0),"")</f>
        <v/>
      </c>
      <c r="J38" s="118" t="str">
        <f>IFERROR(VLOOKUP(D38,DB!A:G,7,0),"")</f>
        <v/>
      </c>
      <c r="K38" s="122"/>
      <c r="L38" s="123" t="str">
        <f>IFERROR(VLOOKUP(D38,DB!A:I,9,0),"")</f>
        <v/>
      </c>
    </row>
    <row r="39" spans="1:12" ht="15" customHeight="1">
      <c r="A39" s="150"/>
      <c r="B39" s="151" t="str">
        <f>IFERROR(VLOOKUP(D39,DB!A:K,11,0),"")</f>
        <v/>
      </c>
      <c r="C39" s="151"/>
      <c r="D39" s="151"/>
      <c r="E39" s="152"/>
      <c r="F39" s="149"/>
      <c r="G39" s="153">
        <f ca="1">IFERROR(NOW()-F39,"")</f>
        <v>45973.901203009256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45973.901203009256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45973.901203009256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45973.901203009256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45973.901203009256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45973.901203009256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45973.901203009256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45973.901203009256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45973.901203009256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45973.901203009256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45973.901203009256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45973.901203009256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45973.901203009256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45973.901203009256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45973.901203009256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45973.901203009256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45973.901203009256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45973.901203009256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45973.901203009256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45973.901203009256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45973.901203009256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45973.901203009256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45973.901203009256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45973.901203009256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45973.901203009256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45973.901203009256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45973.901203009256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45973.901203009256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45973.901203009256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45973.901203009256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45973.901203009256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45973.901203009256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45973.901203009256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45973.901203009256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45973.901203009256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45973.901203009256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45973.901203009256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45973.901203009256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45973.901203009256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45973.901203009256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45973.901203009256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45973.901203009256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45973.901203009256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45973.901203009256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45973.901203009256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45973.901203009256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45973.901203009256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45973.901203009256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45973.901203009256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45973.901203009256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45973.901203009256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45973.901203009256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45973.901203009256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45973.901203009256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45973.901203009256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45973.901203009256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45973.901203009256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45973.901203009256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45973.901203009256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45973.901203009256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45973.901203009256</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45973.901203009256</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45973.901203009256</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45973.901203009256</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45973.901203009256</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45973.901203009256</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45973.901203009256</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45973.901203009256</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45973.901203009256</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45973.901203009256</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45973.901203009256</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45973.901203009256</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45973.901203009256</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45973.901203009256</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45973.901203009256</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45973.901203009256</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45973.901203009256</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45973.901203009256</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45973.901203009256</v>
      </c>
      <c r="H117" s="149"/>
      <c r="I117" s="151" t="str">
        <f>IFERROR(VLOOKUP(D117,DB!A:F,6,0),"")</f>
        <v/>
      </c>
      <c r="J117" s="151" t="str">
        <f>IFERROR(VLOOKUP(D117,DB!A:G,7,0),"")</f>
        <v/>
      </c>
      <c r="K117" s="154"/>
      <c r="L117" s="155" t="str">
        <f>IFERROR(VLOOKUP(D117,DB!A:I,9,0),"")</f>
        <v/>
      </c>
    </row>
    <row r="118" spans="1:12" ht="15" customHeight="1">
      <c r="A118" s="150"/>
      <c r="B118" s="151" t="str">
        <f>IFERROR(VLOOKUP(D118,DB!A:K,11,0),"")</f>
        <v/>
      </c>
      <c r="C118" s="151"/>
      <c r="D118" s="151"/>
      <c r="E118" s="152"/>
      <c r="F118" s="149"/>
      <c r="G118" s="153">
        <f ca="1">IFERROR(NOW()-F118,"")</f>
        <v>45973.901203009256</v>
      </c>
      <c r="H118" s="149"/>
      <c r="I118" s="151" t="str">
        <f>IFERROR(VLOOKUP(D118,DB!A:F,6,0),"")</f>
        <v/>
      </c>
      <c r="J118" s="151" t="str">
        <f>IFERROR(VLOOKUP(D118,DB!A:G,7,0),"")</f>
        <v/>
      </c>
      <c r="K118" s="154"/>
      <c r="L118" s="155" t="str">
        <f>IFERROR(VLOOKUP(D118,DB!A:I,9,0),"")</f>
        <v/>
      </c>
    </row>
  </sheetData>
  <customSheetViews>
    <customSheetView guid="{F6042A99-DD27-4453-835D-0834D95730CC}" filter="1" showAutoFilter="1">
      <pageMargins left="0" right="0" top="0" bottom="0" header="0" footer="0"/>
      <autoFilter ref="B1:M1" xr:uid="{CD151050-93DB-48DC-9487-6CC51F4AD4B6}"/>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148.90136504629481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27895</v>
      </c>
      <c r="E4" s="103"/>
      <c r="F4" s="104"/>
      <c r="G4" s="105">
        <f t="shared" ref="G4" ca="1" si="1">IFERROR(NOW()-F4,"-")</f>
        <v>45973.901203009256</v>
      </c>
      <c r="H4" s="104"/>
      <c r="I4" s="18" t="str">
        <f>IFERROR(VLOOKUP(D4,DB!A:F,6,0),"")</f>
        <v>SCECO</v>
      </c>
      <c r="J4" s="18" t="str">
        <f>IFERROR(VLOOKUP(D4,DB!A:G,7,0),"")</f>
        <v>In progress</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45973.901203009256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45973.901203009256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45973.901203009256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45973.901203009256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45973.901203009256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45973.901203009256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45973.901203009256</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45973.901203009256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45973.901203009256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45973.901203009256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45973.901203009256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45973.901203009256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45973.901203009256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45973.901203009256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45973.901203009256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8" t="str">
        <f>IFERROR(VLOOKUP(D20,DB!A:K,11,0),"")</f>
        <v/>
      </c>
      <c r="C20" s="18"/>
      <c r="D20" s="18"/>
      <c r="E20" s="103"/>
      <c r="F20" s="104"/>
      <c r="G20" s="105">
        <f ca="1">IFERROR(NOW()-F20,"-")</f>
        <v>45973.901203009256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45973.901203009256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45973.901203009256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45973.901203009256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45973.901203009256</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45973.901203009256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45973.901203009256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45973.901203009256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45973.901203009256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45973.901203009256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45973.901203009256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45973.901203009256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45973.901203009256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45973.901203009256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45973.901203009256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45973.901203009256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45973.901203009256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45973.901203009256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45973.901203009256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45973.901203009256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45973.901203009256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45973.901203009256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45973.901203009256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45973.901203009256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45973.901203009256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45973.901203009256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45973.901203009256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45973.901203009256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45973.901203009256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45973.901203009256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45973.901203009256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45973.901203009256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45973.901203009256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45973.901203009256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45973.901203009256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45973.901203009256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45973.901203009256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45973.901203009256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45973.901203009256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45973.901203009256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45973.901203009256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45973.901203009256</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25305</v>
      </c>
      <c r="E2" s="18"/>
      <c r="F2" s="20"/>
      <c r="G2" s="21">
        <f t="shared" ref="G2:G5" ca="1" si="0">IFERROR(NOW()-F2,"-")</f>
        <v>45973.901203009256</v>
      </c>
      <c r="H2" s="22"/>
      <c r="I2" s="19" t="str">
        <f>IFERROR(VLOOKUP(D2,DB!A:F,6,0),"")</f>
        <v>SCECO+STB</v>
      </c>
      <c r="J2" s="18" t="str">
        <f>IFERROR(VLOOKUP(D2,DB!A:G,7,0),"")</f>
        <v>Dead</v>
      </c>
      <c r="K2" s="45"/>
      <c r="L2" s="23" t="str">
        <f>IFERROR(VLOOKUP(D2,DB!A:I,9,0),"")</f>
        <v>Latis</v>
      </c>
    </row>
    <row r="3" spans="1:13" ht="15" customHeight="1">
      <c r="A3" s="19"/>
      <c r="B3" s="61" t="str">
        <f>IFERROR(VLOOKUP(D3,DB!A:K,11,0),"")</f>
        <v/>
      </c>
      <c r="C3" s="18"/>
      <c r="D3" s="61"/>
      <c r="E3" s="18"/>
      <c r="F3" s="20"/>
      <c r="G3" s="21">
        <f t="shared" ca="1" si="0"/>
        <v>45973.901203009256</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45973.901203009256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45973.901203009256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45973.901203009256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45973.901203009256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45973.901203240741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45973.901203240741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45973.901203240741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45973.901203240741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45973.901203240741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45973.901203240741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45973.901203240741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45973.901203240741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45973.901203240741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45973.901203240741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45973.901203240741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45973.901203240741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45973.901203240741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45973.901203240741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45973.901203240741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45973.901203240741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45973.901203240741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45973.901203240741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45973.901203240741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45973.901203240741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45973.901203240741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45973.901203240741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45973.901203240741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45973.901203240741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45973.901203240741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45973.901203240741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45973.901203240741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45973.901203240741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45973.901203240741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45973.901203240741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45973.901203240741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45973.901203240741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45973.901203240741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45973.901203240741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45973.901203240741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45973.901203240741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45973.901203240741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45973.901203240741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45973.901203240741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45973.901203240741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45973.901203240741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45973.901203240741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45973.901203240741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45973.901203240741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45973.901203240741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45973.901203240741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45973.901203240741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45973.901203240741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45973.901203240741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45973.901203240741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45973.901203240741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45973.901203240741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45973.901203240741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45973.901203240741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45973.901203240741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45973.901203240741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45973.901203240741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45973.901203240741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45973.901203240741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45973.901203240741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45973.901203240741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45973.901203240741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45973.901203240741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45973.901203240741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45973.901203240741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45973.901203240741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45973.901203240741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45973.901203240741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45973.901203240741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45973.901203240741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45973.901203240741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45973.901203240741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45973.901203240741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45973.901203240741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45973.901203240741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45973.901203240741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45973.901203240741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45973.901203240741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45973.901203240741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45973.901203240741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45973.901203240741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45973.901203240741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45973.901203240741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45973.901203240741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45973.901203240741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45973.901203240741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45973.901203240741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45973.901203240741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45973.901203240741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45973.901203240741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45973.901203240741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45973.901203240741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45973.901203240741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45973.901203240741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45973.901203240741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45973.901203240741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45973.901203240741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45973.901203240741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45973.901203240741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45973.901203240741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45973.901203240741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45973.901203240741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45973.901203240741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45973.901203240741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45973.901203240741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45973.901203240741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45973.901203240741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45973.901203240741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45973.901203240741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45973.901203240741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45973.901203240741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45973.901203240741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45973.901203240741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45973.901203240741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45973.901203240741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45973.901203240741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45973.901203240741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45973.901203240741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45973.901203240741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45973.901203240741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45973.901203240741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45973.901203240741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45973.901203240741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45973.901203240741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45973.901203240741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45973.901203240741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45973.901203240741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45973.901203240741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45973.901203240741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45973.901203240741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45973.901203240741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45973.901203240741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45973.901203240741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45973.901203240741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45973.901203240741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45973.901203240741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45973.901203240741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45973.901203240741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45973.901203240741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45973.901203240741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45973.901203240741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45973.901203240741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45973.901203240741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45973.901203240741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45973.901203240741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45973.901203240741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45973.901203240741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45973.901203240741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45973.901203240741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45973.901203240741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45973.901203240741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45973.901203240741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45973.901203240741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45973.901203240741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45973.901203240741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45973.901203240741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45973.901203240741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45973.901203240741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45973.901203240741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45973.901203240741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45973.901203240741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45973.901203240741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45973.901203240741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45973.901203240741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45973.901203240741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45973.901203240741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45973.901203240741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45973.901203240741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45973.901203240741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45973.901203240741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45973.901203240741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45973.901203240741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45973.901203240741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45973.901203240741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45973.901203240741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45973.901203240741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45973.901203240741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45973.901203240741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45973.901203240741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45973.901203240741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45973.901203240741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45973.901203240741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45973.901203240741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45973.901203240741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45973.901203240741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45973.901203240741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45973.901203240741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45973.901203240741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45973.901203240741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45973.901203240741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45973.901203240741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45973.901203240741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45973.901203240741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45973.901203240741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45973.901203240741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45973.901203240741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45973.901203240741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45973.901203240741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45973.901203240741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45973.901203240741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45973.901203240741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45973.901203240741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45973.901203240741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45973.901203240741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45973.901203240741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45973.901203240741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45973.901203240741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45973.901203240741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45973.901203240741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45973.901203240741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45973.901203240741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45973.901203240741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45973.901203240741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45973.901203240741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45973.901203240741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45973.901203240741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45973.901203240741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45973.901203240741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45973.901203240741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45973.901203240741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45973.901203240741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45973.901203240741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45973.901203240741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45973.901203240741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45973.901203240741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45973.901203240741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45973.901203240741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45973.901203240741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45973.901203240741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45973.901203240741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45973.901203240741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45973.901203240741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45973.901203240741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45973.901203240741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45973.901203240741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45973.901203240741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45973.901203240741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45973.901203240741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45973.901203240741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45973.901203240741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45973.901203240741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45973.901203240741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45973.901203240741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45973.901203240741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45973.901203240741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45973.901203240741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45973.901203240741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45973.901203240741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45973.901203240741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45973.901203240741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45973.901203240741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45973.901203240741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45973.901203240741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45973.901203240741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45973.901203240741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45973.901203240741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45973.901203240741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45973.901203240741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45973.901203240741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45973.901203240741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45973.901203240741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45973.901203240741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45973.901203240741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45973.901203240741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45973.901203240741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45973.901203240741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45973.901203240741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45973.901203240741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45973.901203240741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45973.901203240741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45973.901203240741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45973.901203240741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45973.901203240741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45973.901203240741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45973.901203240741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45973.901203240741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45973.901203240741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45973.901203240741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45973.901203240741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45973.901203240741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45973.901203240741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45973.901203240741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45973.901203240741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45973.901203240741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45973.901203240741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45973.901203240741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45973.901203240741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45973.901203240741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45973.901203240741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45973.901203240741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45973.901203240741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45973.901203240741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45973.901203240741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45973.901203240741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45973.901203240741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45973.901203240741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45973.901203240741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45973.901203240741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45973.901203240741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45973.901203240741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45973.901203240741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45973.901203240741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45973.901203240741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45973.901203240741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45973.901203240741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45973.901203240741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45973.901203240741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45973.901203240741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45973.901203240741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45973.901203240741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45973.901203240741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45973.901203240741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45973.901203240741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45973.901203240741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45973.901203240741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45973.901203240741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45973.901203240741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45973.901203240741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45973.901203240741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45973.901203240741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45973.901203240741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45973.901203240741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45973.901203240741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45973.901203240741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45973.901203240741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45973.901203240741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45973.901203240741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45973.901203240741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45973.901203240741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45973.901203240741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45973.901203240741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45973.901203240741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45973.901203240741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45973.901203240741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45973.901203240741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45973.901203240741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45973.901203240741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45973.901203240741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45973.901203240741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45973.901203240741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45973.901203240741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45973.901203240741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45973.901203240741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45973.901203240741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45973.901203240741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45973.901203240741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45973.901203240741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45973.901203240741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45973.901203240741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45973.901203240741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45973.901203240741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45973.901203240741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45973.901203240741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45973.901203240741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45973.901203240741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45973.901203240741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45973.901203240741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45973.901203240741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45973.901203240741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45973.901203240741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45973.901203240741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45973.901203240741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45973.901203240741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45973.901203240741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45973.901203240741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45973.901203240741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45973.901203240741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45973.901203240741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45973.901203240741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45973.901203240741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45973.901203240741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45973.901203240741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45973.901203240741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45973.901203240741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45973.901203240741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45973.901203240741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45973.901203240741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45973.901203240741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45973.901203240741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45973.901203240741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45973.901203240741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45973.901203240741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45973.901203240741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45973.901203240741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45973.901203240741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45973.901203240741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45973.901203240741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45973.901203240741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45973.901203240741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45973.901203240741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45973.901203240741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45973.901203240741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45973.901203240741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45973.901203240741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45973.901203240741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45973.901203240741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45973.901203240741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45973.901203240741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45973.901203240741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45973.901203240741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45973.901203240741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45973.901203240741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45973.901203240741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45973.901203240741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45973.901203240741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45973.901203240741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45973.901203240741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45973.901203240741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45973.901203240741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45973.901203240741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45973.901203240741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45973.901203240741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45973.901203240741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45973.901203240741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45973.901203240741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45973.901203240741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45973.901203240741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45973.901203240741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45973.901203240741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45973.901203240741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45973.901203240741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45973.901203240741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45973.901203240741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45973.901203240741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45973.901203240741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45973.901203240741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45973.901203240741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45973.901203240741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45973.901203240741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45973.901203240741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45973.901203240741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45973.901203240741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45973.901203240741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45973.901203240741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45973.901203240741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45973.901203240741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45973.901203240741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45973.901203240741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45973.901203240741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45973.901203240741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45973.901203240741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45973.901203240741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45973.901203240741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45973.901203240741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45973.901203240741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45973.901203240741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45973.901203240741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45973.901203240741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45973.901203240741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45973.901203240741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45973.901203240741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45973.901203240741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45973.901203240741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45973.901203240741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45973.901203240741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45973.901203240741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45973.901203240741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45973.901203240741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45973.901203240741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45973.901203240741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45973.901203240741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45973.901203240741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45973.901203240741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45973.901203240741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45973.901203240741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45973.901203240741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45973.901203240741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45973.901203240741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45973.901203240741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45973.901203240741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45973.901203240741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45973.901203240741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45973.901203240741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45973.901203240741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45973.901203240741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45973.901203240741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45973.901203240741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45973.901203240741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45973.901203240741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45973.901203240741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45973.901203240741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45973.901203240741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45973.901203240741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45973.901203240741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45973.901203240741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45973.901203240741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45973.901203240741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45973.901203240741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45973.901203240741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45973.901203240741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45973.901203240741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45973.901203240741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45973.901203240741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45973.901203240741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45973.901203240741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45973.901203240741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45973.901203240741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45973.901203240741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45973.901203240741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45973.901203240741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45973.901203240741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45973.901203240741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45973.901203240741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45973.901203240741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45973.901203240741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45973.901203240741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45973.901203240741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45973.901203240741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45973.901203240741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45973.901203240741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45973.901203240741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45973.901203240741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45973.901203240741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45973.901203240741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45973.901203240741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45973.901203240741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45973.901203240741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45973.901203240741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45973.901203240741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45973.901203240741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45973.901203240741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45973.901203240741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45973.901203240741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45973.901203240741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45973.901203240741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45973.901203240741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45973.901203240741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45973.901203240741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45973.901203240741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45973.901203240741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45973.901203240741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45973.901203240741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45973.901203240741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45973.901203240741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45973.901203240741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45973.901203240741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45973.901203240741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45973.901203240741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45973.901203240741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45973.901203240741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45973.901203240741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45973.901203240741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45973.901203240741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45973.901203240741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45973.901203240741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45973.901203240741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45973.901203240741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45973.901203240741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45973.901203240741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45973.901203240741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45973.901203240741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45973.901203240741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45973.901203240741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45973.901203240741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45973.901203240741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45973.901203240741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45973.901203240741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45973.901203240741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45973.901203240741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45973.901203240741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45973.901203240741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45973.901203240741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45973.901203240741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45973.901203240741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45973.901203240741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45973.901203240741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45973.901203240741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45973.901203240741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45973.901203240741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45973.901203240741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45973.901203240741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45973.901203240741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45973.901203240741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45973.901203240741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45973.901203240741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45973.901203240741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45973.901203240741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45973.901203240741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45973.901203240741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45973.901203240741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45973.901203240741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45973.901203240741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45973.901203240741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45973.901203240741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45973.901203240741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45973.901203240741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45973.901203240741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45973.901203240741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45973.901203240741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45973.901203240741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45973.901203240741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45973.901203240741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45973.901203240741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45973.901203240741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45973.901203240741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45973.901203240741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45973.901203240741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45973.901203240741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45973.901203240741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45973.901203240741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45973.901203240741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45973.901203240741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45973.901203240741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45973.901203240741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45973.901203240741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45973.901203240741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45973.901203240741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45973.901203240741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45973.901203240741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45973.901203240741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45973.901203240741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45973.901203240741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45973.901203240741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45973.901203240741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45973.901203240741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45973.901203240741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45973.901203240741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45973.901203240741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45973.901203240741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45973.901203240741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45973.901203240741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45973.901203240741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45973.901203240741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45973.901203240741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45973.901203240741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45973.901203240741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45973.901203240741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45973.901203240741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45973.901203240741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45973.901203240741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45973.901203240741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45973.901203240741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45973.901203240741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45973.901203240741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45973.901203240741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45973.901203240741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45973.901203240741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45973.901203240741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45973.901203240741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45973.901203240741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45973.901203240741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45973.901203240741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45973.901203240741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45973.901203240741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45973.901203240741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45973.901203240741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45973.901203240741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45973.901203240741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45973.901203240741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45973.901203240741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45973.901203240741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45973.901203240741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45973.901203240741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45973.901203240741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45973.901203240741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45973.901203240741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45973.901203240741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45973.901203240741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45973.901203240741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45973.901203240741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45973.901203240741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45973.901203240741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45973.901203240741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45973.901203240741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45973.901203240741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45973.901203240741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45973.901203240741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45973.901203240741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45973.901203240741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45973.901203240741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45973.901203240741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45973.901203240741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45973.901203240741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45973.901203240741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45973.901203240741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45973.901203240741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45973.901203240741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45973.901203240741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45973.901203240741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45973.901203240741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45973.901203240741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45973.901203240741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45973.901203240741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45973.901203240741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45973.901203240741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45973.901203240741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45973.901203240741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45973.901203240741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45973.901203240741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45973.901203240741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45973.901203240741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45973.901203240741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45973.901203240741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45973.901203240741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45973.901203240741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45973.901203240741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45973.901203240741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45973.901203240741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45973.901203240741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45973.901203240741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45973.901203240741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45973.901203240741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45973.901203240741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45973.901203240741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45973.901203240741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45973.901203240741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45973.901203240741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45973.901203240741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45973.901203240741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45973.901203240741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45973.901203240741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45973.901203240741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45973.901203240741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45973.901203240741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45973.901203240741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45973.901203240741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45973.901203240741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45973.901203240741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45973.901203240741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45973.901203240741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45973.901203240741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45973.901203240741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45973.901203240741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45973.901203240741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45973.901203240741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45973.901203240741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45973.901203240741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45973.901203240741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45973.901203240741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45973.901203240741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45973.901203240741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45973.901203240741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45973.901203240741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45973.901203240741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45973.901203240741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45973.901203240741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45973.901203240741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45973.901203240741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45973.901203240741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45973.901203240741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45973.901203240741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45973.901203240741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45973.901203240741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45973.901203240741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45973.901203240741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45973.901203240741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45973.901203240741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45973.901203240741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45973.901203240741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45973.901203240741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45973.901203240741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45973.901203240741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45973.901203240741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45973.901203240741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45973.901203240741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45973.901203240741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45973.901203240741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45973.901203240741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45973.901203240741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45973.901203240741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45973.901203240741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45973.901203240741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45973.901203240741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45973.901203240741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45973.901203240741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45973.901203240741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45973.901203240741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45973.901203240741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45973.901203240741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45973.901203240741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45973.901203240741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45973.901203240741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45973.901203240741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45973.901203240741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45973.901203240741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45973.901203240741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45973.901203240741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45973.901203240741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45973.901203240741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45973.901203240741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45973.901203240741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45973.901203240741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45973.901203240741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45973.901203240741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45973.901203240741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45973.901203240741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45973.901203240741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45973.901203240741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45973.901203240741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45973.901203240741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45973.901203240741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45973.901203240741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45973.901203240741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45973.901203240741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45973.901203240741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45973.901203240741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45973.901203240741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45973.901203240741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45973.901203240741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45973.901203240741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45973.901203240741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45973.901203240741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45973.901203240741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45973.901203240741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45973.901203240741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45973.901203240741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45973.901203240741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45973.901203240741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45973.901203240741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45973.901203240741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45973.901203240741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45973.901203240741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45973.901203240741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45973.901203240741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45973.901203240741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45973.901203240741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45973.901203240741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45973.901203240741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45973.901203240741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45973.901203240741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45973.901203240741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45973.901203240741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45973.901203240741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45973.901203240741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45973.901203240741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45973.901203240741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45973.901203240741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45973.901203240741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45973.901203240741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45973.901203240741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45973.901203240741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45973.901203240741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45973.901203240741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45973.901203240741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45973.901203240741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45973.901203240741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45973.901203240741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45973.901203240741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45973.901203240741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45973.901203240741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45973.901203240741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45973.901203240741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45973.901203240741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45973.901203240741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45973.901203240741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45973.901203240741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45973.901203240741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45973.901203240741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45973.901203240741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45973.901203240741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45973.901203240741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45973.901203240741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45973.901203240741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45973.901203240741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45973.901203240741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45973.901203240741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45973.901203240741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45973.901203240741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45973.901203240741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45973.901203240741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45973.901203240741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45973.901203240741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45973.901203240741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45973.901203240741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45973.901203240741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45973.901203240741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45973.901203240741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45973.901203240741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45973.901203240741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45973.901203240741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45973.901203240741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45973.901203240741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45973.901203240741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45973.901203240741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45973.901203240741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45973.901203240741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45973.901203240741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45973.901203240741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45973.901203240741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45973.901203240741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45973.901203240741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45973.901203240741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45973.901203240741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45973.901203240741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45973.901203240741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45973.901203240741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45973.901203240741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45973.901203240741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45973.901203240741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45973.901203240741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45973.901203240741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45973.901203240741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45973.901203240741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45973.901203240741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45973.901203240741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45973.901203240741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45973.901203240741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45973.901203240741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45973.901203240741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45973.901203240741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45973.901203240741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45973.901203240741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45973.901203240741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45973.901203240741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45973.901203240741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45973.901203240741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45973.901203240741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45973.901203240741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45973.901203240741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45973.901203240741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45973.901203240741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45973.901203240741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45973.901203240741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45973.901203240741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45973.901203240741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45973.901203240741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45973.901203240741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45973.901203240741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45973.901203240741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45973.901203240741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45973.901203240741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45973.901203240741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45973.901203240741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45973.901203240741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45973.901203240741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45973.901203240741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45973.901203240741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45973.901203240741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45973.901203240741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45973.901203240741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45973.901203240741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45973.901203240741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45973.901203240741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45973.901203240741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45973.901203240741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45973.901203240741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45973.901203240741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45973.901203240741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45973.901203240741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45973.901203240741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45973.901203240741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45973.901203240741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45973.901203240741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45973.901203240741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45973.901203240741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45973.901203240741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45973.901203240741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45973.901203240741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45973.901203240741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45973.901203240741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45973.901203240741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45973.901203240741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45973.901203240741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45973.901203240741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45973.901203240741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45973.901203240741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45973.901203240741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45973.901203240741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45973.901203240741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45973.901203240741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45973.901203240741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45973.901203240741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45973.901203240741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45973.901203240741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45973.901203240741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45973.901203240741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45973.901203240741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45973.901203240741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45973.901203240741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45973.901203240741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45973.901203240741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45973.901203240741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45973.901203240741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45973.901203240741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45973.901203240741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45973.901203240741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45973.901203240741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45973.901203240741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45973.901203240741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45973.901203240741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45973.901203240741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45973.901203240741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45973.901203240741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45973.901203240741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45973.901203240741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45973.901203240741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45973.901203240741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45973.901203240741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45973.901203240741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45973.901203240741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45973.901203240741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45973.901203240741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45973.901203240741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45973.901203240741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45973.901203240741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45973.901203240741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45973.901203240741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45973.901203240741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45973.901203240741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45973.901203240741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45973.901203240741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45973.901203240741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45973.901203240741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45973.901203240741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45973.901203240741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45973.901203240741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45973.901203240741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45973.901203240741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45973.901203240741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45973.901203240741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45973.901203240741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45973.901203240741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45973.901203240741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45973.901203240741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45973.901203240741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45973.901203240741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45973.901203240741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45973.901203240741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45973.901203240741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45973.901203240741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45973.901203240741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45973.901203240741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45973.901203240741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45973.901203240741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45973.901203240741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45973.901203240741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45973.901203240741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45973.901203240741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45973.901203240741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45973.901203240741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45973.901203240741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45973.901203240741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45973.901203240741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45973.901203240741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45973.901203240741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45973.901203240741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45973.901203240741</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270.42048541666009</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45973.901203009256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45973.901203009256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45973.901203009256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45973.901203009256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45973.901203009256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45973.901203009256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45973.901203009256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45973.901203009256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45973.901203009256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45973.901203009256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45973.901203009256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45973.901203009256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45973.901203009256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45973.901203009256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45973.901203009256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45973.901203009256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45973.901203009256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45973.901203009256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45973.901203009256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45973.901203009256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45973.901203009256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45973.901203009256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45973.901203009256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45973.901203009256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45973.901203009256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45973.901203009256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45973.901203009256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45973.901203009256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45973.901203009256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45973.901203009256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45973.901203009256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45973.901203009256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45973.901203009256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45973.901203009256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45973.901203009256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45973.901203009256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45973.901203009256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45973.901203009256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45973.901203009256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45973.901203009256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45973.901203009256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45973.901203009256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45973.901203009256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45973.901203009256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45973.901203009256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45973.901203009256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45973.901203009256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45973.901203009256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45973.901203009256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45973.901203009256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45973.901203009256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45973.901203009256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45973.901203009256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45973.901203009256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45973.901203009256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45973.901203009256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45973.901203009256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45973.901203009256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45973.901203009256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45973.901203009256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45973.901203009256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45973.901203009256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45973.901203009256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45973.901203009256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45973.901203009256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45973.901203009256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45973.901203009256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45973.901203009256</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8"/>
  <sheetViews>
    <sheetView workbookViewId="0">
      <selection activeCell="K8" sqref="K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82.069142824067967</v>
      </c>
      <c r="H2" s="38">
        <v>45891.790393518517</v>
      </c>
      <c r="I2" s="37" t="str">
        <f>IFERROR(VLOOKUP(D2,DB!A:F,6,0),"")</f>
        <v>Generator-SG</v>
      </c>
      <c r="J2" s="37" t="str">
        <f>IFERROR(VLOOKUP(D2,DB!A:G,7,0),"")</f>
        <v>Vandalized</v>
      </c>
      <c r="K2" s="37" t="s">
        <v>39108</v>
      </c>
      <c r="L2" s="37" t="str">
        <f>IFERROR(VLOOKUP(D2,DB!A:I,9,0),"")</f>
        <v>Latis</v>
      </c>
      <c r="M2" s="106"/>
    </row>
    <row r="3" spans="1:13" ht="30.75">
      <c r="A3" s="37" t="s">
        <v>39109</v>
      </c>
      <c r="B3" s="37" t="str">
        <f>IFERROR(VLOOKUP(D3,DB!A:K,11,0),"")</f>
        <v>R5</v>
      </c>
      <c r="C3" s="37">
        <v>1</v>
      </c>
      <c r="D3" s="37" t="s">
        <v>33268</v>
      </c>
      <c r="E3" s="37" t="s">
        <v>39100</v>
      </c>
      <c r="F3" s="38">
        <v>45926.188877314817</v>
      </c>
      <c r="G3" s="116">
        <f t="shared" ref="G3" ca="1" si="0">IFERROR(NOW()-F3,"")</f>
        <v>47.712325694439642</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7" ca="1" si="1">IFERROR(NOW()-F4,"")</f>
        <v>25.240091898143874</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4"/>
      <c r="G6" s="126">
        <f t="shared" ca="1" si="1"/>
        <v>45973.901203009256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45973.901203009256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45973.901203009256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45973.901203009256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45973.901203009256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45973.901203009256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45973.901203009256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45973.901203009256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45973.901203009256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45973.901203009256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45973.901203009256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45973.901203009256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ref="G18:G81" ca="1" si="2">IFERROR(NOW()-F18,"")</f>
        <v>45973.901203009256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45973.901203009256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45973.901203009256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45973.901203009256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45973.901203009256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45973.901203009256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45973.901203009256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45973.901203009256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45973.901203009256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45973.901203009256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45973.901203009256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45973.901203009256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45973.901203009256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45973.901203009256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45973.901203009256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45973.901203009256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45973.901203009256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45973.901203009256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45973.901203009256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45973.901203009256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45973.901203009256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45973.901203009256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45973.901203009256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45973.901203009256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45973.901203009256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45973.901203009256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45973.901203009256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45973.901203009256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45973.901203009256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45973.901203009256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45973.901203009256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45973.901203009256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45973.901203009256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45973.901203009256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45973.901203009256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45973.901203009256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45973.901203009256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45973.901203009256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45973.901203009256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45973.901203009256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45973.901203009256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45973.901203009256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45973.901203009256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45973.901203009256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45973.901203009256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45973.901203009256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45973.901203009256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45973.901203009256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45973.901203009256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45973.901203009256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45973.901203009256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45973.901203009256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45973.901203009256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45973.901203009256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45973.901203009256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45973.901203009256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45973.901203009256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45973.901203009256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45973.901203009256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45973.901203009256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45973.901203009256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45973.901203009256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45973.901203009256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45973.901203009256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ref="G82:G145" ca="1" si="3">IFERROR(NOW()-F82,"")</f>
        <v>45973.901203009256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45973.901203009256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45973.901203009256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45973.901203009256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45973.901203009256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45973.901203009256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45973.901203009256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45973.901203009256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45973.901203009256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45973.901203009256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45973.901203009256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45973.901203009256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45973.901203009256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45973.901203009256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45973.901203009256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45973.901203009256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45973.901203009256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45973.901203009256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45973.901203009256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45973.901203009256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45973.901203009256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45973.901203009256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45973.901203009256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45973.901203009256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45973.901203009256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45973.901203009256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45973.901203009256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45973.901203009256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45973.901203009256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45973.901203009256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45973.901203009256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45973.901203009256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45973.901203009256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45973.901203009256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45973.901203009256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45973.901203009256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45973.901203009256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45973.901203009256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45973.901203009256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45973.901203009256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45973.901203009256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45973.901203009256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45973.901203009256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45973.901203009256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45973.901203009256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45973.901203009256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45973.901203009256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45973.901203009256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45973.901203009256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45973.901203009256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45973.901203009256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45973.901203009256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45973.901203009256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45973.901203009256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45973.901203009256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45973.901203009256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45973.901203009256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45973.901203009256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45973.901203009256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45973.901203009256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45973.901203009256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45973.901203009256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45973.901203009256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45973.901203009256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ref="G146:G209" ca="1" si="4">IFERROR(NOW()-F146,"")</f>
        <v>45973.901203009256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45973.901203009256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45973.901203009256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45973.901203009256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45973.901203009256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45973.901203009256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45973.901203009256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45973.901203009256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45973.901203009256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45973.901203009256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45973.901203009256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45973.901203009256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45973.901203009256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45973.901203009256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45973.901203009256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45973.901203009256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45973.901203009256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45973.901203009256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45973.901203009256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45973.901203009256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45973.901203009256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45973.901203009256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45973.901203009256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45973.901203009256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45973.901203009256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45973.901203009256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45973.901203009256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45973.901203009256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45973.901203009256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45973.901203009256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45973.901203009256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45973.901203009256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45973.901203009256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45973.901203009256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45973.901203009256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45973.901203009256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45973.901203009256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45973.901203009256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45973.901203009256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45973.901203009256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45973.901203009256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45973.901203009256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45973.901203009256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45973.901203009256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45973.901203009256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45973.901203009256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45973.901203009256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45973.901203009256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45973.901203009256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45973.901203009256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45973.901203009256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45973.901203009256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45973.901203009256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45973.901203009256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45973.901203009256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45973.901203009256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45973.901203009256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45973.901203009256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45973.901203009256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45973.901203009256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45973.901203009256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45973.901203009256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45973.901203009256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45973.901203009256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ref="G210:G273" ca="1" si="5">IFERROR(NOW()-F210,"")</f>
        <v>45973.901203009256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45973.901203009256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45973.901203009256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45973.901203009256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45973.901203009256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45973.901203009256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45973.901203009256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45973.901203009256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45973.901203009256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45973.901203009256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45973.901203009256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45973.901203009256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45973.901203009256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45973.901203009256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45973.901203009256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45973.901203009256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45973.901203009256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45973.901203009256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45973.901203009256</v>
      </c>
      <c r="H228" s="124"/>
      <c r="I228" s="124" t="str">
        <f>IFERROR(VLOOKUP(D228,DB!A:F,6,0),"")</f>
        <v/>
      </c>
      <c r="J228" s="124" t="str">
        <f>IFERROR(VLOOKUP(D228,DB!A:G,7,0),"")</f>
        <v/>
      </c>
      <c r="K228" s="124"/>
      <c r="L228" s="124" t="str">
        <f>IFERROR(VLOOKUP(D228,DB!A:I,9,0),"")</f>
        <v/>
      </c>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sheetData>
  <dataValidations count="2">
    <dataValidation allowBlank="1" showInputMessage="1" showErrorMessage="1" sqref="E1" xr:uid="{920C6338-E771-4DAE-8C89-92A9093EA4DE}"/>
    <dataValidation type="list" allowBlank="1" showInputMessage="1" showErrorMessage="1" sqref="E2:E2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tabSelected="1" workbookViewId="0">
      <selection activeCell="K9" sqref="K9"/>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39115</v>
      </c>
      <c r="B2" s="141" t="str">
        <f>IFERROR(VLOOKUP(D2,DB!A:K,11,0),"")</f>
        <v>R6</v>
      </c>
      <c r="C2" s="142">
        <v>1</v>
      </c>
      <c r="D2" s="141" t="s">
        <v>30913</v>
      </c>
      <c r="E2" s="124" t="s">
        <v>39021</v>
      </c>
      <c r="F2" s="156">
        <v>45973.331250000003</v>
      </c>
      <c r="G2" s="105">
        <f t="shared" ref="G2:G50" ca="1" si="0">IFERROR(NOW()-F2,"-")</f>
        <v>0.56995300925336778</v>
      </c>
      <c r="H2" s="143">
        <v>45973.190428240741</v>
      </c>
      <c r="I2" s="141" t="str">
        <f>IFERROR(VLOOKUP(D2,DB!A:F,6,0),"")</f>
        <v>SCECO</v>
      </c>
      <c r="J2" s="141" t="str">
        <f>IFERROR(VLOOKUP(D2,DB!A:G,7,0),"")</f>
        <v>Good</v>
      </c>
      <c r="K2" s="144" t="s">
        <v>39116</v>
      </c>
      <c r="L2" s="145" t="str">
        <f>IFERROR(VLOOKUP(D2,DB!A:I,9,0),"")</f>
        <v>Latis</v>
      </c>
    </row>
    <row r="3" spans="1:16382" ht="31.5" customHeight="1">
      <c r="A3" s="157" t="s">
        <v>39117</v>
      </c>
      <c r="B3" s="141" t="str">
        <f>IFERROR(VLOOKUP(D3,DB!A:K,11,0),"")</f>
        <v>R6</v>
      </c>
      <c r="C3" s="142">
        <v>2</v>
      </c>
      <c r="D3" s="141" t="s">
        <v>30826</v>
      </c>
      <c r="E3" s="124" t="s">
        <v>39021</v>
      </c>
      <c r="F3" s="156">
        <v>45973.867291666669</v>
      </c>
      <c r="G3" s="105">
        <f t="shared" ca="1" si="0"/>
        <v>3.3911342587089166E-2</v>
      </c>
      <c r="H3" s="143">
        <v>45973.859594907408</v>
      </c>
      <c r="I3" s="141" t="str">
        <f>IFERROR(VLOOKUP(D3,DB!A:F,6,0),"")</f>
        <v>SCECO</v>
      </c>
      <c r="J3" s="141" t="str">
        <f>IFERROR(VLOOKUP(D3,DB!A:G,7,0),"")</f>
        <v>Dead</v>
      </c>
      <c r="K3" s="144" t="s">
        <v>39118</v>
      </c>
      <c r="L3" s="145" t="str">
        <f>IFERROR(VLOOKUP(D3,DB!A:I,9,0),"")</f>
        <v>Latis</v>
      </c>
    </row>
    <row r="4" spans="1:16382" ht="31.5" customHeight="1">
      <c r="A4" s="140" t="s">
        <v>39119</v>
      </c>
      <c r="B4" s="141" t="str">
        <f>IFERROR(VLOOKUP(D4,DB!A:K,11,0),"")</f>
        <v>R6</v>
      </c>
      <c r="C4" s="142">
        <v>2</v>
      </c>
      <c r="D4" s="141" t="s">
        <v>32050</v>
      </c>
      <c r="E4" s="124" t="s">
        <v>39021</v>
      </c>
      <c r="F4" s="143">
        <v>45973.888009259259</v>
      </c>
      <c r="G4" s="105">
        <f t="shared" ca="1" si="0"/>
        <v>1.3193749997299165E-2</v>
      </c>
      <c r="H4" s="143">
        <v>45973.87872685185</v>
      </c>
      <c r="I4" s="141" t="str">
        <f>IFERROR(VLOOKUP(D4,DB!A:F,6,0),"")</f>
        <v>SCECO</v>
      </c>
      <c r="J4" s="141" t="str">
        <f>IFERROR(VLOOKUP(D4,DB!A:G,7,0),"")</f>
        <v>In progress+No BB Design</v>
      </c>
      <c r="K4" s="144" t="s">
        <v>39120</v>
      </c>
      <c r="L4" s="145" t="str">
        <f>IFERROR(VLOOKUP(D4,DB!A:I,9,0),"")</f>
        <v>Latis</v>
      </c>
    </row>
    <row r="5" spans="1:16382" ht="31.5" customHeight="1">
      <c r="A5" s="140"/>
      <c r="B5" s="141" t="str">
        <f>IFERROR(VLOOKUP(D5,DB!A:K,11,0),"")</f>
        <v/>
      </c>
      <c r="C5" s="142"/>
      <c r="D5" s="141"/>
      <c r="E5" s="124"/>
      <c r="F5" s="143"/>
      <c r="G5" s="105">
        <f t="shared" ca="1" si="0"/>
        <v>45973.901203009256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45973.901203009256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45973.901203009256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45973.901203009256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45973.901203009256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45973.901203009256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45973.901203009256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45973.901203009256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45973.901203009256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45973.901203009256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45973.901203009256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45973.901203009256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45973.901203009256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45973.901203009256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45973.901203009256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45973.901203009256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45973.901203009256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45973.901203009256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45973.901203009256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45973.901203009256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45973.901203009256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45973.901203009256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45973.901203009256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45973.901203009256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45973.901203009256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45973.901203009256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45973.901203009256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45973.901203009256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45973.901203009256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45973.901203009256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45973.901203009256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45973.901203009256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45973.901203009256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45973.901203009256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45973.901203009256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45973.901203009256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45973.901203009256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45973.901203009256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45973.901203009256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45973.901203009256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45973.901203009256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45973.901203009256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45973.901203009256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45973.901203009256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45973.901203009256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45973.901203009256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45973.901203009256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45973.901203009256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45973.901203009256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45973.901203009256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45973.901203009256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45973.901203009256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45973.901203009256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45973.901203009256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45973.901203009256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45973.901203009256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45973.901203009256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45973.901203009256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45973.901203009256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45973.901203009256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45973.901203009256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45973.901203009256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45973.901203009256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45973.901203009256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45973.901203009256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45973.901203009256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45973.901203009256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45973.901203009256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45973.901203009256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45973.901203009256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45973.901203009256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45973.901203009256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45973.901203009256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45973.901203009256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45973.901203009256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45973.901203009256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45973.901203009256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45973.901203009256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45973.901203009256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45973.901203009256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45973.901203009256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45973.901203009256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45973.901203009256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45973.901203009256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45973.901203009256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45973.901203009256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45973.901203009256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45973.901203009256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45973.901203009256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45973.901203009256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45973.901203009256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45973.901203009256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45973.901203009256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45973.901203009256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45973.901203009256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45973.901203009256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45973.901203009256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45973.901203009256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45973.901203009256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45973.901203009256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45973.901203009256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45973.901203009256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45973.901203009256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45973.901203009256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45973.901203009256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45973.901203009256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45973.901203009256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45973.901203009256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45973.901203009256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45973.901203009256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45973.901203009256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45973.901203009256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45973.901203009256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45973.901203009256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45973.901203009256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45973.901203009256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45973.901203009256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45973.901203009256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45973.901203009256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45973.901203009256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45973.901203009256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45973.901203009256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45973.901203009256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45973.901203009256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45973.901203009256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45973.901203009256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45973.901203009256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45973.901203009256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45973.901203009256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45973.901203009256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45973.901203009256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45973.901203009256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45973.901203009256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45973.901203009256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45973.901203009256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45973.901203009256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45973.901203009256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45973.901203009256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45973.901203009256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45973.901203009256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45973.901203009256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45973.901203009256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45973.901203009256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45973.901203009256</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2025-11-12T18:39:44Z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