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301" documentId="13_ncr:1_{F6CB121F-512D-4AA6-A0C1-0FB36C537598}" xr6:coauthVersionLast="47" xr6:coauthVersionMax="47" xr10:uidLastSave="{550BA3F4-2400-4385-BC91-E37D738AF4B2}"/>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3" l="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I2"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 i="5"/>
  <c r="G4" i="5"/>
  <c r="I4" i="5"/>
  <c r="J4" i="5"/>
  <c r="L4" i="5"/>
  <c r="L3" i="1"/>
  <c r="L4" i="1"/>
  <c r="L5" i="1"/>
  <c r="L6" i="1"/>
  <c r="L7" i="1"/>
  <c r="L8" i="1"/>
  <c r="L9" i="1"/>
  <c r="L10" i="1"/>
  <c r="L11" i="1"/>
  <c r="L12" i="1"/>
  <c r="L13" i="1"/>
  <c r="L14" i="1"/>
  <c r="L15" i="1"/>
  <c r="L16" i="1"/>
  <c r="L17" i="1"/>
  <c r="L18" i="1"/>
  <c r="L19" i="1"/>
  <c r="L20" i="1"/>
  <c r="J3" i="1"/>
  <c r="J4" i="1"/>
  <c r="J5" i="1"/>
  <c r="J6" i="1"/>
  <c r="J7" i="1"/>
  <c r="J8" i="1"/>
  <c r="J9" i="1"/>
  <c r="J10" i="1"/>
  <c r="J11" i="1"/>
  <c r="J12" i="1"/>
  <c r="J13" i="1"/>
  <c r="J14" i="1"/>
  <c r="J15" i="1"/>
  <c r="J16" i="1"/>
  <c r="J17" i="1"/>
  <c r="J18" i="1"/>
  <c r="J19" i="1"/>
  <c r="J20" i="1"/>
  <c r="I3" i="1"/>
  <c r="I4" i="1"/>
  <c r="I5" i="1"/>
  <c r="I6" i="1"/>
  <c r="I7" i="1"/>
  <c r="I8" i="1"/>
  <c r="I9" i="1"/>
  <c r="I10" i="1"/>
  <c r="I11" i="1"/>
  <c r="I12" i="1"/>
  <c r="I13" i="1"/>
  <c r="I14" i="1"/>
  <c r="I15" i="1"/>
  <c r="I16" i="1"/>
  <c r="I17" i="1"/>
  <c r="I18" i="1"/>
  <c r="I19" i="1"/>
  <c r="I20" i="1"/>
  <c r="G3" i="1"/>
  <c r="G4" i="1"/>
  <c r="G5" i="1"/>
  <c r="G6" i="1"/>
  <c r="G7" i="1"/>
  <c r="G8" i="1"/>
  <c r="G9" i="1"/>
  <c r="G10" i="1"/>
  <c r="G11" i="1"/>
  <c r="G12" i="1"/>
  <c r="G13" i="1"/>
  <c r="G14" i="1"/>
  <c r="G15" i="1"/>
  <c r="G16" i="1"/>
  <c r="G17" i="1"/>
  <c r="G18" i="1"/>
  <c r="G19" i="1"/>
  <c r="G20" i="1"/>
  <c r="B3" i="1"/>
  <c r="B4" i="1"/>
  <c r="B5" i="1"/>
  <c r="B6" i="1"/>
  <c r="B7" i="1"/>
  <c r="B8" i="1"/>
  <c r="B9" i="1"/>
  <c r="B10" i="1"/>
  <c r="B11" i="1"/>
  <c r="B12" i="1"/>
  <c r="B13" i="1"/>
  <c r="B14" i="1"/>
  <c r="B15" i="1"/>
  <c r="B16" i="1"/>
  <c r="B17" i="1"/>
  <c r="B18" i="1"/>
  <c r="B19" i="1"/>
  <c r="B2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3" i="5"/>
  <c r="J3" i="5"/>
  <c r="L3" i="5"/>
  <c r="B3" i="2"/>
  <c r="G3" i="2"/>
  <c r="I3" i="2"/>
  <c r="J3" i="2"/>
  <c r="L3" i="2"/>
  <c r="B2" i="1"/>
  <c r="L2" i="5"/>
  <c r="B2" i="4"/>
  <c r="I2" i="4"/>
  <c r="J2" i="4"/>
  <c r="L2" i="4"/>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<sst xmlns="http://schemas.openxmlformats.org/spreadsheetml/2006/main" count="180299" uniqueCount="39135">
  <si>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</si>
  <si>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</si>
  <si>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</si>
  <si>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</si>
  <si>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</si>
  <si>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</si>
  <si>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</si>
  <si>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</si>
  <si>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</si>
  <si>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</si>
  <si>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</si>
  <si>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</si>
  <si>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</si>
  <si>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</si>
  <si>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</si>
  <si>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</si>
  <si>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</si>
  <si>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</si>
  <si>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</si>
  <si>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</si>
  <si>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</si>
  <si>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</si>
  <si>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</si>
  <si>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</si>
  <si>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</si>
  <si>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</si>
  <si>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</si>
  <si>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</si>
  <si>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</si>
  <si>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</si>
  <si>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</si>
  <si>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</si>
  <si>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</si>
  <si>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</si>
  <si>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</si>
  <si>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</si>
  <si>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</si>
  <si>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</si>
  <si>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</si>
  <si>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</si>
  <si>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</si>
  <si>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</si>
  <si>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</si>
  <si>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</si>
  <si>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</si>
  <si>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</si>
  <si>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</si>
  <si>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</si>
  <si>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</si>
  <si>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</si>
  <si>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</si>
  <si>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</si>
  <si>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</si>
  <si>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</si>
  <si>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</si>
  <si>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</si>
  <si>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</si>
  <si>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</si>
  <si>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</si>
  <si>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</si>
  <si>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</si>
  <si>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</si>
  <si>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</si>
  <si>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</si>
  <si>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</si>
  <si>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</si>
  <si>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</si>
  <si>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</si>
  <si>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</si>
  <si>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</si>
  <si>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</si>
  <si>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</si>
  <si>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</si>
  <si>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</si>
  <si>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</si>
  <si>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</si>
  <si>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</si>
  <si>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</si>
  <si>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</si>
  <si>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</si>
  <si>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</si>
  <si>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</si>
  <si>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</si>
  <si>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</si>
  <si>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</si>
  <si>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</si>
  <si>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</si>
  <si>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</si>
  <si>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</si>
  <si>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</si>
  <si>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</si>
  <si>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</si>
  <si>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</si>
  <si>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</si>
  <si>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</si>
  <si>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</si>
  <si>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</si>
  <si>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</si>
  <si>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</si>
  <si>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</si>
  <si>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</si>
  <si>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</si>
  <si>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</si>
  <si>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</si>
  <si>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</si>
  <si>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</si>
  <si>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</si>
  <si>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</si>
  <si>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</si>
  <si>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</si>
  <si>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</si>
  <si>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</si>
  <si>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</si>
  <si>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</si>
  <si>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</si>
  <si>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</si>
  <si>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</si>
  <si>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</si>
  <si>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</si>
  <si>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</si>
  <si>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</si>
  <si>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</si>
  <si>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</si>
  <si>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</si>
  <si>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</si>
  <si>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</si>
  <si>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</si>
  <si>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</si>
  <si>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</si>
  <si>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</si>
  <si>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</si>
  <si>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</si>
  <si>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</si>
  <si>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</si>
  <si>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</si>
  <si>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</si>
  <si>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</si>
  <si>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</si>
  <si>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</si>
  <si>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</si>
  <si>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</si>
  <si>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</si>
  <si>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</si>
  <si>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</si>
  <si>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</si>
  <si>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</si>
  <si>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</si>
  <si>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</si>
  <si>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</si>
  <si>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</si>
  <si>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</si>
  <si>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</si>
  <si>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</si>
  <si>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</si>
  <si>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</si>
  <si>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</si>
  <si>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</si>
  <si>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</si>
  <si>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</si>
  <si>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</si>
  <si>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</si>
  <si>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</si>
  <si>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</si>
  <si>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</si>
  <si>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</si>
  <si>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</si>
  <si>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</si>
  <si>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</si>
  <si>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</si>
  <si>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</si>
  <si>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</si>
  <si>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</si>
  <si>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</si>
  <si>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</si>
  <si>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</si>
  <si>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</si>
  <si>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</si>
  <si>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</si>
  <si>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</si>
  <si>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</si>
  <si>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</si>
  <si>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</si>
  <si>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</si>
  <si>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</si>
  <si>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</si>
  <si>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</si>
  <si>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</si>
  <si>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</si>
  <si>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</si>
  <si>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</si>
  <si>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</si>
  <si>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</si>
  <si>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</si>
  <si>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</si>
  <si>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</si>
  <si>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</si>
  <si>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</si>
  <si>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</si>
  <si>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</si>
  <si>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</si>
  <si>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</si>
  <si>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</si>
  <si>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</si>
  <si>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</si>
  <si>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</si>
  <si>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</si>
  <si>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</si>
  <si>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</si>
  <si>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</si>
  <si>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</si>
  <si>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</si>
  <si>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</si>
  <si>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</si>
  <si>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</si>
  <si>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</si>
  <si>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</si>
  <si>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</si>
  <si>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</si>
  <si>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</si>
  <si>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</si>
  <si>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</si>
  <si>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</si>
  <si>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</si>
  <si>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</si>
  <si>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</si>
  <si>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</si>
  <si>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</si>
  <si>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</si>
  <si>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</si>
  <si>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</si>
  <si>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</si>
  <si>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</si>
  <si>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</si>
  <si>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</si>
  <si>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</si>
  <si>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</si>
  <si>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</si>
  <si>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</si>
  <si>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</si>
  <si>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</si>
  <si>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</si>
  <si>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</si>
  <si>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</si>
  <si>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</si>
  <si>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</si>
  <si>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</si>
  <si>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</si>
  <si>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</si>
  <si>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</si>
  <si>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</si>
  <si>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</si>
  <si>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</si>
  <si>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</si>
  <si>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</si>
  <si>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</si>
  <si>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</si>
  <si>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</si>
  <si>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</si>
  <si>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</si>
  <si>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</si>
  <si>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</si>
  <si>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</si>
  <si>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</si>
  <si>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</si>
  <si>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</si>
  <si>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</si>
  <si>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</si>
  <si>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</si>
  <si>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</si>
  <si>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</si>
  <si>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</si>
  <si>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</si>
  <si>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</si>
  <si>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</si>
  <si>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</si>
  <si>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</si>
  <si>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</si>
  <si>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</si>
  <si>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</si>
  <si>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</si>
  <si>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</si>
  <si>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</si>
  <si>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</si>
  <si>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</si>
  <si>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</si>
  <si>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</si>
  <si>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</si>
  <si>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</si>
  <si>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</si>
  <si>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</si>
  <si>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</si>
  <si>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</si>
  <si>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</si>
  <si>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</si>
  <si>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</si>
  <si>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</si>
  <si>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</si>
  <si>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</si>
  <si>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</si>
  <si>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</si>
  <si>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</si>
  <si>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</si>
  <si>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</si>
  <si>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</si>
  <si>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</si>
  <si>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</si>
  <si>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</si>
  <si>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</si>
  <si>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</si>
  <si>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</si>
  <si>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</si>
  <si>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</si>
  <si>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</si>
  <si>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</si>
  <si>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</si>
  <si>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</si>
  <si>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</si>
  <si>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</si>
  <si>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</si>
  <si>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</si>
  <si>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</si>
  <si>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</si>
  <si>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</si>
  <si>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</si>
  <si>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</si>
  <si>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</si>
  <si>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</si>
  <si>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</si>
  <si>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</si>
  <si>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</si>
  <si>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</si>
  <si>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</si>
  <si>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</si>
  <si>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</si>
  <si>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</si>
  <si>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</si>
  <si>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</si>
  <si>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</si>
  <si>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</si>
  <si>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</si>
  <si>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</si>
  <si>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</si>
  <si>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</si>
  <si>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</si>
  <si>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</si>
  <si>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</si>
  <si>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</si>
  <si>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</si>
  <si>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</si>
  <si>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</si>
  <si>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</si>
  <si>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</si>
  <si>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</si>
  <si>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</si>
  <si>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</si>
  <si>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</si>
  <si>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</si>
  <si>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</si>
  <si>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</si>
  <si>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</si>
  <si>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</si>
  <si>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</si>
  <si>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</si>
  <si>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</si>
  <si>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</si>
  <si>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</si>
  <si>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</si>
  <si>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</si>
  <si>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</si>
  <si>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</si>
  <si>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</si>
  <si>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</si>
  <si>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</si>
  <si>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</si>
  <si>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</si>
  <si>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</si>
  <si>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</si>
  <si>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</si>
  <si>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</si>
  <si>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</si>
  <si>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</si>
  <si>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</si>
  <si>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</si>
  <si>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</si>
  <si>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</si>
  <si>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</si>
  <si>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</si>
  <si>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</si>
  <si>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</si>
  <si>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</si>
  <si>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</si>
  <si>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</si>
  <si>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</si>
  <si>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</si>
  <si>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</si>
  <si>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</si>
  <si>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</si>
  <si>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</si>
  <si>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</si>
  <si>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</si>
  <si>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</si>
  <si>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</si>
  <si>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</si>
  <si>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</si>
  <si>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</si>
  <si>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</si>
  <si>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</si>
  <si>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</si>
  <si>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</si>
  <si>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</si>
  <si>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</si>
  <si>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</si>
  <si>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</si>
  <si>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</si>
  <si>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</si>
  <si>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</si>
  <si>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</si>
  <si>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</si>
  <si>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</si>
  <si>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</si>
  <si>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</si>
  <si>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</si>
  <si>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</si>
  <si>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</si>
  <si>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</si>
  <si>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</si>
  <si>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</si>
  <si>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</si>
  <si>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</si>
  <si>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</si>
  <si>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</si>
  <si>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</si>
  <si>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</si>
  <si>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</si>
  <si>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</si>
  <si>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</si>
  <si>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</si>
  <si>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</si>
  <si>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</si>
  <si>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</si>
  <si>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</si>
  <si>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</si>
  <si>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</si>
  <si>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</si>
  <si>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</si>
  <si>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</si>
  <si>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</si>
  <si>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</si>
  <si>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</si>
  <si>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</si>
  <si>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</si>
  <si>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</si>
  <si>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</si>
  <si>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</si>
  <si>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</si>
  <si>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</si>
  <si>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</si>
  <si>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</si>
  <si>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</si>
  <si>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</si>
  <si>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</si>
  <si>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</si>
  <si>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</si>
  <si>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</si>
  <si>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</si>
  <si>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</si>
  <si>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</si>
  <si>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</si>
  <si>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</si>
  <si>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</si>
  <si>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</si>
  <si>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</si>
  <si>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</si>
  <si>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</si>
  <si>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</si>
  <si>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</si>
  <si>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</si>
  <si>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</si>
  <si>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</si>
  <si>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</si>
  <si>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</si>
  <si>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</si>
  <si>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</si>
  <si>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</si>
  <si>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</si>
  <si>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</si>
  <si>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</si>
  <si>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</si>
  <si>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</si>
  <si>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</si>
  <si>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</si>
  <si>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</si>
  <si>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</si>
  <si>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</si>
  <si>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</si>
  <si>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</si>
  <si>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</si>
  <si>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</si>
  <si>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</si>
  <si>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</si>
  <si>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</si>
  <si>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</si>
  <si>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</si>
  <si>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</si>
  <si>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</si>
  <si>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</si>
  <si>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</si>
  <si>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</si>
  <si>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</si>
  <si>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</si>
  <si>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</si>
  <si>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</si>
  <si>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</si>
  <si>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</si>
  <si>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</si>
  <si>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</si>
  <si>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</si>
  <si>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</si>
  <si>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</si>
  <si>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</si>
  <si>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</si>
  <si>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</si>
  <si>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</si>
  <si>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</si>
  <si>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</si>
  <si>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</si>
  <si>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</si>
  <si>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</si>
  <si>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</si>
  <si>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</si>
  <si>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</si>
  <si>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</si>
  <si>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</si>
  <si>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</si>
  <si>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</si>
  <si>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</si>
  <si>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</si>
  <si>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</si>
  <si>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</si>
  <si>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</si>
  <si>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</si>
  <si>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</si>
  <si>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</si>
  <si>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</si>
  <si>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</si>
  <si>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</si>
  <si>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</si>
  <si>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</si>
  <si>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</si>
  <si>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</si>
  <si>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</si>
  <si>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</si>
  <si>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</si>
  <si>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</si>
  <si>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</si>
  <si>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</si>
  <si>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</si>
  <si>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</si>
  <si>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</si>
  <si>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</si>
  <si>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</si>
  <si>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</si>
  <si>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</si>
  <si>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</si>
  <si>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</si>
  <si>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</si>
  <si>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</si>
  <si>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</si>
  <si>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</si>
  <si>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</si>
  <si>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</si>
  <si>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</si>
  <si>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</si>
  <si>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</si>
  <si>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</si>
  <si>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</si>
  <si>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</si>
  <si>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</si>
  <si>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</si>
  <si>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</si>
  <si>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</si>
  <si>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</si>
  <si>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</si>
  <si>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</si>
  <si>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</si>
  <si>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</si>
  <si>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</si>
  <si>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</si>
  <si>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</si>
  <si>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</si>
  <si>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</si>
  <si>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</si>
  <si>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</si>
  <si>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</si>
  <si>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</si>
  <si>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</si>
  <si>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</si>
  <si>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</si>
  <si>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</si>
  <si>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</si>
  <si>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</si>
  <si>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</si>
  <si>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</si>
  <si>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</si>
  <si>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</si>
  <si>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</si>
  <si>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</si>
  <si>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</si>
  <si>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</si>
  <si>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</si>
  <si>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</si>
  <si>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</si>
  <si>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</si>
  <si>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</si>
  <si>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</si>
  <si>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</si>
  <si>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</si>
  <si>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</si>
  <si>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</si>
  <si>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</si>
  <si>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</si>
  <si>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</si>
  <si>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</si>
  <si>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</si>
  <si>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</si>
  <si>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</si>
  <si>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</si>
  <si>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</si>
  <si>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</si>
  <si>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</si>
  <si>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</si>
  <si>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</si>
  <si>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</si>
  <si>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</si>
  <si>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</si>
  <si>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</si>
  <si>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</si>
  <si>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</si>
  <si>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</si>
  <si>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</si>
  <si>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</si>
  <si>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</si>
  <si>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</si>
  <si>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</si>
  <si>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</si>
  <si>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</si>
  <si>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</si>
  <si>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</si>
  <si>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</si>
  <si>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</si>
  <si>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</si>
  <si>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</si>
  <si>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</si>
  <si>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</si>
  <si>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</si>
  <si>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</si>
  <si>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</si>
  <si>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</si>
  <si>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</si>
  <si>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</si>
  <si>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</si>
  <si>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</si>
  <si>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</si>
  <si>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</si>
  <si>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</si>
  <si>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</si>
  <si>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</si>
  <si>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</si>
  <si>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</si>
  <si>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</si>
  <si>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</si>
  <si>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</si>
  <si>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</si>
  <si>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</si>
  <si>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</si>
  <si>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</si>
  <si>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</si>
  <si>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</si>
  <si>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</si>
  <si>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</si>
  <si>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</si>
  <si>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</si>
  <si>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</si>
  <si>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</si>
  <si>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</si>
  <si>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</si>
  <si>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</si>
  <si>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</si>
  <si>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</si>
  <si>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</si>
  <si>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</si>
  <si>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</si>
  <si>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</si>
  <si>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</si>
  <si>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</si>
  <si>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</si>
  <si>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</si>
  <si>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</si>
  <si>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</si>
  <si>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</si>
  <si>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</si>
  <si>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</si>
  <si>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</si>
  <si>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</si>
  <si>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</si>
  <si>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</si>
  <si>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</si>
  <si>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</si>
  <si>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</si>
  <si>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</si>
  <si>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</si>
  <si>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</si>
  <si>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</si>
  <si>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</si>
  <si>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</si>
  <si>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</si>
  <si>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</si>
  <si>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</si>
  <si>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</si>
  <si>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</si>
  <si>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</si>
  <si>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</si>
  <si>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</si>
  <si>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</si>
  <si>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</si>
  <si>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</si>
  <si>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</si>
  <si>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</si>
  <si>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</si>
  <si>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</si>
  <si>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</si>
  <si>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</si>
  <si>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</si>
  <si>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</si>
  <si>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</si>
  <si>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</si>
  <si>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</si>
  <si>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</si>
  <si>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</si>
  <si>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</si>
  <si>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</si>
  <si>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</si>
  <si>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</si>
  <si>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</si>
  <si>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</si>
  <si>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</si>
  <si>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</si>
  <si>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</si>
  <si>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</si>
  <si>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</si>
  <si>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</si>
  <si>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</si>
  <si>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</si>
  <si>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</si>
  <si>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</si>
  <si>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</si>
  <si>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</si>
  <si>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</si>
  <si>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</si>
  <si>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</si>
  <si>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</si>
  <si>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</si>
  <si>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</si>
  <si>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</si>
  <si>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</si>
  <si>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</si>
  <si>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</si>
  <si>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</si>
  <si>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</si>
  <si>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</si>
  <si>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</si>
  <si>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</si>
  <si>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</si>
  <si>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</si>
  <si>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</si>
  <si>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</si>
  <si>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</si>
  <si>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</si>
  <si>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</si>
  <si>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</si>
  <si>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</si>
  <si>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</si>
  <si>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</si>
  <si>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</si>
  <si>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</si>
  <si>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</si>
  <si>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</si>
  <si>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</si>
  <si>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</si>
  <si>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</si>
  <si>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</si>
  <si>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</si>
  <si>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</si>
  <si>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</si>
  <si>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</si>
  <si>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</si>
  <si>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</si>
  <si>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</si>
  <si>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</si>
  <si>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</si>
  <si>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</si>
  <si>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</si>
  <si>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</si>
  <si>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</si>
  <si>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</si>
  <si>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</si>
  <si>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</si>
  <si>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</si>
  <si>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</si>
  <si>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</si>
  <si>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</si>
  <si>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</si>
  <si>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</si>
  <si>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</si>
  <si>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</si>
  <si>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</si>
  <si>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</si>
  <si>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</si>
  <si>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</si>
  <si>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</si>
  <si>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</si>
  <si>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</si>
  <si>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</si>
  <si>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</si>
  <si>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</si>
  <si>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</si>
  <si>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</si>
  <si>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</si>
  <si>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</si>
  <si>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</si>
  <si>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</si>
  <si>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</si>
  <si>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</si>
  <si>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</si>
  <si>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</si>
  <si>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</si>
  <si>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</si>
  <si>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</si>
  <si>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</si>
  <si>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</si>
  <si>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</si>
  <si>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</si>
  <si>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</si>
  <si>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</si>
  <si>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</si>
  <si>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</si>
  <si>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</si>
  <si>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</si>
  <si>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</si>
  <si>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</si>
  <si>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</si>
  <si>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</si>
  <si>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</si>
  <si>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</si>
  <si>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</si>
  <si>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</si>
  <si>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</si>
  <si>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</si>
  <si>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</si>
  <si>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</si>
  <si>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</si>
  <si>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</si>
  <si>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</si>
  <si>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</si>
  <si>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</si>
  <si>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</si>
  <si>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</si>
  <si>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</si>
  <si>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</si>
  <si>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</si>
  <si>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</si>
  <si>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</si>
  <si>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</si>
  <si>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</si>
  <si>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</si>
  <si>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</si>
  <si>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</si>
  <si>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</si>
  <si>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</si>
  <si>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</si>
  <si>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</si>
  <si>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</si>
  <si>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</si>
  <si>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</si>
  <si>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</si>
  <si>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</si>
  <si>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</si>
  <si>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</si>
  <si>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</si>
  <si>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</si>
  <si>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</si>
  <si>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</si>
  <si>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</si>
  <si>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</si>
  <si>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</si>
  <si>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</si>
  <si>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</si>
  <si>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</si>
  <si>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</si>
  <si>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</si>
  <si>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</si>
  <si>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</si>
  <si>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</si>
  <si>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</si>
  <si>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</si>
  <si>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</si>
  <si>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</si>
  <si>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</si>
  <si>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</si>
  <si>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</si>
  <si>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</si>
  <si>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</si>
  <si>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</si>
  <si>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</si>
  <si>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</si>
  <si>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</si>
  <si>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</si>
  <si>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</si>
  <si>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</si>
  <si>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</si>
  <si>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</si>
  <si>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</si>
  <si>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</si>
  <si>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</si>
  <si>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</si>
  <si>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</si>
  <si>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</si>
  <si>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</si>
  <si>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</si>
  <si>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</si>
  <si>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</si>
  <si>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</si>
  <si>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</si>
  <si>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</si>
  <si>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</si>
  <si>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</si>
  <si>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</si>
  <si>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</si>
  <si>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</si>
  <si>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</si>
  <si>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</si>
  <si>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</si>
  <si>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</si>
  <si>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</si>
  <si>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</si>
  <si>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</si>
  <si>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</si>
  <si>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</si>
  <si>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</si>
  <si>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</si>
  <si>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</si>
  <si>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</si>
  <si>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</si>
  <si>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</si>
  <si>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</si>
  <si>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</si>
  <si>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</si>
  <si>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</si>
  <si>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</si>
  <si>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</si>
  <si>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</si>
  <si>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</si>
  <si>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</si>
  <si>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</si>
  <si>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</si>
  <si>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</si>
  <si>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</si>
  <si>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</si>
  <si>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</si>
  <si>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</si>
  <si>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</si>
  <si>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</si>
  <si>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</si>
  <si>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</si>
  <si>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</si>
  <si>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</si>
  <si>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</si>
  <si>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</si>
  <si>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</si>
  <si>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</si>
  <si>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</si>
  <si>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</si>
  <si>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</si>
  <si>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</si>
  <si>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</si>
  <si>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</si>
  <si>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</si>
  <si>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</si>
  <si>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</si>
  <si>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</si>
  <si>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</si>
  <si>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</si>
  <si>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</si>
  <si>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</si>
  <si>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</si>
  <si>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</si>
  <si>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</si>
  <si>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</si>
  <si>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</si>
  <si>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</si>
  <si>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</si>
  <si>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</si>
  <si>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</si>
  <si>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</si>
  <si>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</si>
  <si>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</si>
  <si>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</si>
  <si>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</si>
  <si>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</si>
  <si>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</si>
  <si>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</si>
  <si>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</si>
  <si>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</si>
  <si>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</si>
  <si>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</si>
  <si>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</si>
  <si>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</si>
  <si>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</si>
  <si>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</si>
  <si>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</si>
  <si>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</si>
  <si>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</si>
  <si>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</si>
  <si>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</si>
  <si>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</si>
  <si>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</si>
  <si>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</si>
  <si>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</si>
  <si>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</si>
  <si>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</si>
  <si>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</si>
  <si>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</si>
  <si>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</si>
  <si>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</si>
  <si>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</si>
  <si>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</si>
  <si>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</si>
  <si>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</si>
  <si>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</si>
  <si>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</si>
  <si>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</si>
  <si>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</si>
  <si>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</si>
  <si>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</si>
  <si>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</si>
  <si>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</si>
  <si>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</si>
  <si>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</si>
  <si>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</si>
  <si>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</si>
  <si>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</si>
  <si>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</si>
  <si>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</si>
  <si>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</si>
  <si>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</si>
  <si>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</si>
  <si>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</si>
  <si>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</si>
  <si>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</si>
  <si>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</si>
  <si>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</si>
  <si>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</si>
  <si>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</si>
  <si>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</si>
  <si>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</si>
  <si>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</si>
  <si>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</si>
  <si>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</si>
  <si>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</si>
  <si>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</si>
  <si>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</si>
  <si>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</si>
  <si>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</si>
  <si>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</si>
  <si>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</si>
  <si>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</si>
  <si>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</si>
  <si>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</si>
  <si>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</si>
  <si>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</si>
  <si>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</si>
  <si>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</si>
  <si>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</si>
  <si>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</si>
  <si>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</si>
  <si>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</si>
  <si>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</si>
  <si>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</si>
  <si>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</si>
  <si>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</si>
  <si>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</si>
  <si>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</si>
  <si>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</si>
  <si>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</si>
  <si>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</si>
  <si>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</si>
  <si>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</si>
  <si>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</si>
  <si>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</si>
  <si>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</si>
  <si>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</si>
  <si>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</si>
  <si>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</si>
  <si>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</si>
  <si>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</si>
  <si>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</si>
  <si>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</si>
  <si>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</si>
  <si>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</si>
  <si>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</si>
  <si>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</si>
  <si>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</si>
  <si>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</si>
  <si>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</si>
  <si>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</si>
  <si>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</si>
  <si>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</si>
  <si>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</si>
  <si>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</si>
  <si>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</si>
  <si>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</si>
  <si>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</si>
  <si>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</si>
  <si>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</si>
  <si>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</si>
  <si>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</si>
  <si>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</si>
  <si>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</si>
  <si>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</si>
  <si>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</si>
  <si>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</si>
  <si>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</si>
  <si>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</si>
  <si>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</si>
  <si>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</si>
  <si>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</si>
  <si>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</si>
  <si>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</si>
  <si>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</si>
  <si>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</si>
  <si>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</si>
  <si>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</si>
  <si>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</si>
  <si>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</si>
  <si>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</si>
  <si>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</si>
  <si>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</si>
  <si>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</si>
  <si>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</si>
  <si>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</si>
  <si>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</si>
  <si>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</si>
  <si>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</si>
  <si>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</si>
  <si>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</si>
  <si>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</si>
  <si>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</si>
  <si>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</si>
  <si>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</si>
  <si>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</si>
  <si>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</si>
  <si>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</si>
  <si>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</si>
  <si>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</si>
  <si>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</si>
  <si>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</si>
  <si>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</si>
  <si>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</si>
  <si>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</si>
  <si>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</si>
  <si>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</si>
  <si>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</si>
  <si>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</si>
  <si>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</si>
  <si>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</si>
  <si>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</si>
  <si>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</si>
  <si>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</si>
  <si>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</si>
  <si>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</si>
  <si>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</si>
  <si>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</si>
  <si>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</si>
  <si>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</si>
  <si>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</si>
  <si>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</si>
  <si>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</si>
  <si>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</si>
  <si>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</si>
  <si>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</si>
  <si>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</si>
  <si>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</si>
  <si>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</si>
  <si>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</si>
  <si>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</si>
  <si>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</si>
  <si>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</si>
  <si>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</si>
  <si>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</si>
  <si>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</si>
  <si>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</si>
  <si>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</si>
  <si>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</si>
  <si>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</si>
  <si>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</si>
  <si>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</si>
  <si>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</si>
  <si>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</si>
  <si>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</si>
  <si>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</si>
  <si>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</si>
  <si>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</si>
  <si>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</si>
  <si>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</si>
  <si>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</si>
  <si>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</si>
  <si>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</si>
  <si>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</si>
  <si>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</si>
  <si>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</si>
  <si>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</si>
  <si>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</si>
  <si>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</si>
  <si>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</si>
  <si>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</si>
  <si>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</si>
  <si>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</si>
  <si>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</si>
  <si>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</si>
  <si>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</si>
  <si>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</si>
  <si>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</si>
  <si>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</si>
  <si>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</si>
  <si>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</si>
  <si>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</si>
  <si>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</si>
  <si>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</si>
  <si>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</si>
  <si>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</si>
  <si>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</si>
  <si>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</si>
  <si>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</si>
  <si>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</si>
  <si>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</si>
  <si>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</si>
  <si>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</si>
  <si>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</si>
  <si>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</si>
  <si>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</si>
  <si>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</si>
  <si>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</si>
  <si>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</si>
  <si>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</si>
  <si>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</si>
  <si>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</si>
  <si>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</si>
  <si>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</si>
  <si>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</si>
  <si>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</si>
  <si>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</si>
  <si>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</si>
  <si>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</si>
  <si>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</si>
  <si>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</si>
  <si>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</si>
  <si>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</si>
  <si>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</si>
  <si>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</si>
  <si>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</si>
  <si>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</si>
  <si>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</si>
  <si>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</si>
  <si>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</si>
  <si>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</si>
  <si>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</si>
  <si>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</si>
  <si>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</si>
  <si>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</si>
  <si>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</si>
  <si>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</si>
  <si>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</si>
  <si>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</si>
  <si>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</si>
  <si>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</si>
  <si>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</si>
  <si>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</si>
  <si>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</si>
  <si>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</si>
  <si>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</si>
  <si>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</si>
  <si>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</si>
  <si>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</si>
  <si>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</si>
  <si>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</si>
  <si>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</si>
  <si>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</si>
  <si>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</si>
  <si>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</si>
  <si>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</si>
  <si>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</si>
  <si>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</si>
  <si>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</si>
  <si>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</si>
  <si>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</si>
  <si>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</si>
  <si>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</si>
  <si>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</si>
  <si>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</si>
  <si>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</si>
  <si>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</si>
  <si>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</si>
  <si>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</si>
  <si>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</si>
  <si>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</si>
  <si>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</si>
  <si>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</si>
  <si>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</si>
  <si>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</si>
  <si>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</si>
  <si>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</si>
  <si>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</si>
  <si>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</si>
  <si>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</si>
  <si>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</si>
  <si>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</si>
  <si>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</si>
  <si>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</si>
  <si>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</si>
  <si>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</si>
  <si>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</si>
  <si>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</si>
  <si>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</si>
  <si>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</si>
  <si>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</si>
  <si>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</si>
  <si>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</si>
  <si>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</si>
  <si>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</si>
  <si>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</si>
  <si>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</si>
  <si>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</si>
  <si>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</si>
  <si>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</si>
  <si>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</si>
  <si>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</si>
  <si>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</si>
  <si>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</si>
  <si>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</si>
  <si>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</si>
  <si>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</si>
  <si>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</si>
  <si>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</si>
  <si>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</si>
  <si>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</si>
  <si>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</si>
  <si>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</si>
  <si>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</si>
  <si>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</si>
  <si>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</si>
  <si>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</si>
  <si>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</si>
  <si>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</si>
  <si>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</si>
  <si>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</si>
  <si>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</si>
  <si>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</si>
  <si>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</si>
  <si>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</si>
  <si>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</si>
  <si>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</si>
  <si>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</si>
  <si>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</si>
  <si>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</si>
  <si>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</si>
  <si>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</si>
  <si>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</si>
  <si>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</si>
  <si>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</si>
  <si>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</si>
  <si>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</si>
  <si>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</si>
  <si>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</si>
  <si>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</si>
  <si>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</si>
  <si>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</si>
  <si>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</si>
  <si>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</si>
  <si>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</si>
  <si>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</si>
  <si>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</si>
  <si>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</si>
  <si>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</si>
  <si>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</si>
  <si>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</si>
  <si>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</si>
  <si>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</si>
  <si>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</si>
  <si>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</si>
  <si>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</si>
  <si>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</si>
  <si>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</si>
  <si>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</si>
  <si>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</si>
  <si>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</si>
  <si>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</si>
  <si>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</si>
  <si>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</si>
  <si>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</si>
  <si>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</si>
  <si>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</si>
  <si>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</si>
  <si>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</si>
  <si>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</si>
  <si>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</si>
  <si>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</si>
  <si>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</si>
  <si>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</si>
  <si>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</si>
  <si>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</si>
  <si>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</si>
  <si>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</si>
  <si>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</si>
  <si>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</si>
  <si>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</si>
  <si>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</si>
  <si>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</si>
  <si>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</si>
  <si>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</si>
  <si>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</si>
  <si>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</si>
  <si>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</si>
  <si>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</si>
  <si>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</si>
  <si>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</si>
  <si>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</si>
  <si>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</si>
  <si>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</si>
  <si>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</si>
  <si>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</si>
  <si>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</si>
  <si>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</si>
  <si>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</si>
  <si>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</si>
  <si>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</si>
  <si>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</si>
  <si>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</si>
  <si>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</si>
  <si>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</si>
  <si>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</si>
  <si>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</si>
  <si>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</si>
  <si>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</si>
  <si>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</si>
  <si>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</si>
  <si>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</si>
  <si>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</si>
  <si>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</si>
  <si>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</si>
  <si>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</si>
  <si>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</si>
  <si>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</si>
  <si>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</si>
  <si>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</si>
  <si>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</si>
  <si>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</si>
  <si>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</si>
  <si>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</si>
  <si>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</si>
  <si>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</si>
  <si>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</si>
  <si>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</si>
  <si>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</si>
  <si>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</si>
  <si>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</si>
  <si>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</si>
  <si>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</si>
  <si>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</si>
  <si>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</si>
  <si>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</si>
  <si>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</si>
  <si>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</si>
  <si>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</si>
  <si>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</si>
  <si>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</si>
  <si>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</si>
  <si>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</si>
  <si>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</si>
  <si>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</si>
  <si>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</si>
  <si>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</si>
  <si>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</si>
  <si>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</si>
  <si>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</si>
  <si>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</si>
  <si>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</si>
  <si>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</si>
  <si>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</si>
  <si>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</si>
  <si>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</si>
  <si>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</si>
  <si>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</si>
  <si>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</si>
  <si>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</si>
  <si>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</si>
  <si>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</si>
  <si>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</si>
  <si>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</si>
  <si>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</si>
  <si>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</si>
  <si>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</si>
  <si>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</si>
  <si>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</si>
  <si>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</si>
  <si>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</si>
  <si>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</si>
  <si>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</si>
  <si>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</si>
  <si>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</si>
  <si>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</si>
  <si>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</si>
  <si>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</si>
  <si>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</si>
  <si>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</si>
  <si>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</si>
  <si>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</si>
  <si>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</si>
  <si>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</si>
  <si>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</si>
  <si>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</si>
  <si>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</si>
  <si>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</si>
  <si>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</si>
  <si>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</si>
  <si>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</si>
  <si>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</si>
  <si>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</si>
  <si>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</si>
  <si>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</si>
  <si>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</si>
  <si>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</si>
  <si>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</si>
  <si>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</si>
  <si>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</si>
  <si>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</si>
  <si>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</si>
  <si>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</si>
  <si>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</si>
  <si>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</si>
  <si>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</si>
  <si>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</si>
  <si>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</si>
  <si>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</si>
  <si>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</si>
  <si>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</si>
  <si>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</si>
  <si>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</si>
  <si>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</si>
  <si>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</si>
  <si>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</si>
  <si>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</si>
  <si>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</si>
  <si>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</si>
  <si>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</si>
  <si>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</si>
  <si>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</si>
  <si>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</si>
  <si>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</si>
  <si>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</si>
  <si>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</si>
  <si>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</si>
  <si>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</si>
  <si>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</si>
  <si>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</si>
  <si>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</si>
  <si>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</si>
  <si>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</si>
  <si>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</si>
  <si>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</si>
  <si>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</si>
  <si>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</si>
  <si>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</si>
  <si>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</si>
  <si>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</si>
  <si>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</si>
  <si>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</si>
  <si>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</si>
  <si>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</si>
  <si>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</si>
  <si>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</si>
  <si>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</si>
  <si>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</si>
  <si>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</si>
  <si>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</si>
  <si>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</si>
  <si>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</si>
  <si>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</si>
  <si>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</si>
  <si>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</si>
  <si>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</si>
  <si>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</si>
  <si>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</si>
  <si>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</si>
  <si>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</si>
  <si>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</si>
  <si>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</si>
  <si>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</si>
  <si>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</si>
  <si>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</si>
  <si>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</si>
  <si>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</si>
  <si>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</si>
  <si>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</si>
  <si>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</si>
  <si>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</si>
  <si>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</si>
  <si>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</si>
  <si>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</si>
  <si>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</si>
  <si>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</si>
  <si>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</si>
  <si>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</si>
  <si>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</si>
  <si>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</si>
  <si>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</si>
  <si>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</si>
  <si>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</si>
  <si>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</si>
  <si>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</si>
  <si>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</si>
  <si>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</si>
  <si>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</si>
  <si>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</si>
  <si>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</si>
  <si>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</si>
  <si>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</si>
  <si>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</si>
  <si>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</si>
  <si>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</si>
  <si>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</si>
  <si>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</si>
  <si>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</si>
  <si>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</si>
  <si>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</si>
  <si>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</si>
  <si>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</si>
  <si>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</si>
  <si>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</si>
  <si>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</si>
  <si>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</si>
  <si>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</si>
  <si>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</si>
  <si>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</si>
  <si>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</si>
  <si>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</si>
  <si>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</si>
  <si>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</si>
  <si>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</si>
  <si>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</si>
  <si>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</si>
  <si>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</si>
  <si>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</si>
  <si>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</si>
  <si>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</si>
  <si>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</si>
  <si>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</si>
  <si>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</si>
  <si>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</si>
  <si>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</si>
  <si>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</si>
  <si>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</si>
  <si>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</si>
  <si>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</si>
  <si>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</si>
  <si>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</si>
  <si>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</si>
  <si>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</si>
  <si>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</si>
  <si>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</si>
  <si>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</si>
  <si>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</si>
  <si>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</si>
  <si>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</si>
  <si>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</si>
  <si>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</si>
  <si>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</si>
  <si>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</si>
  <si>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</si>
  <si>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</si>
  <si>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</si>
  <si>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</si>
  <si>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</si>
  <si>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</si>
  <si>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</si>
  <si>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</si>
  <si>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</si>
  <si>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</si>
  <si>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</si>
  <si>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</si>
  <si>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</si>
  <si>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</si>
  <si>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</si>
  <si>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</si>
  <si>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</si>
  <si>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</si>
  <si>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</si>
  <si>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</si>
  <si>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</si>
  <si>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</si>
  <si>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</si>
  <si>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</si>
  <si>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</si>
  <si>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</si>
  <si>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</si>
  <si>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</si>
  <si>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</si>
  <si>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</si>
  <si>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</si>
  <si>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</si>
  <si>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</si>
  <si>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</si>
  <si>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</si>
  <si>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</si>
  <si>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</si>
  <si>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</si>
  <si>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</si>
  <si>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</si>
  <si>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</si>
  <si>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</si>
  <si>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</si>
  <si>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</si>
  <si>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</si>
  <si>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</si>
  <si>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</si>
  <si>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</si>
  <si>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</si>
  <si>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</si>
  <si>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</si>
  <si>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</si>
  <si>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</si>
  <si>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</si>
  <si>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</si>
  <si>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</si>
  <si>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</si>
  <si>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</si>
  <si>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</si>
  <si>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</si>
  <si>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</si>
  <si>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</si>
  <si>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</si>
  <si>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</si>
  <si>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</si>
  <si>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</si>
  <si>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</si>
  <si>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</si>
  <si>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</si>
  <si>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</si>
  <si>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</si>
  <si>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</si>
  <si>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</si>
  <si>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</si>
  <si>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</si>
  <si>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</si>
  <si>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</si>
  <si>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</si>
  <si>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</si>
  <si>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</si>
  <si>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</si>
  <si>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</si>
  <si>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</si>
  <si>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</si>
  <si>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</si>
  <si>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</si>
  <si>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</si>
  <si>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</si>
  <si>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</si>
  <si>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</si>
  <si>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</si>
  <si>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</si>
  <si>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</si>
  <si>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</si>
  <si>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</si>
  <si>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</si>
  <si>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</si>
  <si>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</si>
  <si>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</si>
  <si>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</si>
  <si>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</si>
  <si>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</si>
  <si>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</si>
  <si>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</si>
  <si>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</si>
  <si>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</si>
  <si>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</si>
  <si>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</si>
  <si>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</si>
  <si>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</si>
  <si>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</si>
  <si>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</si>
  <si>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</si>
  <si>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</si>
  <si>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</si>
  <si>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</si>
  <si>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</si>
  <si>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</si>
  <si>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</si>
  <si>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</si>
  <si>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</si>
  <si>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</si>
  <si>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</si>
  <si>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</si>
  <si>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</si>
  <si>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</si>
  <si>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</si>
  <si>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</si>
  <si>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</si>
  <si>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</si>
  <si>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</si>
  <si>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</si>
  <si>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</si>
  <si>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</si>
  <si>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</si>
  <si>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</si>
  <si>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</si>
  <si>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</si>
  <si>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</si>
  <si>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</si>
  <si>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</si>
  <si>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</si>
  <si>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</si>
  <si>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</si>
  <si>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</si>
  <si>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</si>
  <si>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</si>
  <si>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</si>
  <si>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</si>
  <si>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</si>
  <si>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</si>
  <si>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</si>
  <si>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</si>
  <si>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</si>
  <si>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</si>
  <si>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</si>
  <si>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</si>
  <si>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</si>
  <si>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</si>
  <si>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</si>
  <si>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</si>
  <si>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</si>
  <si>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</si>
  <si>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</si>
  <si>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</si>
  <si>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</si>
  <si>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</si>
  <si>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</si>
  <si>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</si>
  <si>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</si>
  <si>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</si>
  <si>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</si>
  <si>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</si>
  <si>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</si>
  <si>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</si>
  <si>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</si>
  <si>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</si>
  <si>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</si>
  <si>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</si>
  <si>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</si>
  <si>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</si>
  <si>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</si>
  <si>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</si>
  <si>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</si>
  <si>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</si>
  <si>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</si>
  <si>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</si>
  <si>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</si>
  <si>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</si>
  <si>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</si>
  <si>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</si>
  <si>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</si>
  <si>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</si>
  <si>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</si>
  <si>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</si>
  <si>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</si>
  <si>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</si>
  <si>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</si>
  <si>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</si>
  <si>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</si>
  <si>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</si>
  <si>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</si>
  <si>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</si>
  <si>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</si>
  <si>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</si>
  <si>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</si>
  <si>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</si>
  <si>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</si>
  <si>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</si>
  <si>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</si>
  <si>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</si>
  <si>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</si>
  <si>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</si>
  <si>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</si>
  <si>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</si>
  <si>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</si>
  <si>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</si>
  <si>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</si>
  <si>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</si>
  <si>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</si>
  <si>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</si>
  <si>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</si>
  <si>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</si>
  <si>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</si>
  <si>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</si>
  <si>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</si>
  <si>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</si>
  <si>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</si>
  <si>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</si>
  <si>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</si>
  <si>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</si>
  <si>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</si>
  <si>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</si>
  <si>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</si>
  <si>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</si>
  <si>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</si>
  <si>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</si>
  <si>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</si>
  <si>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</si>
  <si>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</si>
  <si>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</si>
  <si>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</si>
  <si>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</si>
  <si>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</si>
  <si>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</si>
  <si>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</si>
  <si>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</si>
  <si>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</si>
  <si>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</si>
  <si>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</si>
  <si>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</si>
  <si>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</si>
  <si>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</si>
  <si>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</si>
  <si>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</si>
  <si>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</si>
  <si>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</si>
  <si>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</si>
  <si>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</si>
  <si>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</si>
  <si>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</si>
  <si>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</si>
  <si>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</si>
  <si>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</si>
  <si>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</si>
  <si>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</si>
  <si>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</si>
  <si>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</si>
  <si>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</si>
  <si>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</si>
  <si>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</si>
  <si>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</si>
  <si>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</si>
  <si>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</si>
  <si>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</si>
  <si>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</si>
  <si>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</si>
  <si>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</si>
  <si>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</si>
  <si>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</si>
  <si>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</si>
  <si>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</si>
  <si>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</si>
  <si>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</si>
  <si>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</si>
  <si>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</si>
  <si>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</si>
  <si>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</si>
  <si>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</si>
  <si>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</si>
  <si>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</si>
  <si>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</si>
  <si>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</si>
  <si>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</si>
  <si>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</si>
  <si>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</si>
  <si>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</si>
  <si>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</si>
  <si>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</si>
  <si>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</si>
  <si>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</si>
  <si>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</si>
  <si>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</si>
  <si>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</si>
  <si>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</si>
  <si>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</si>
  <si>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</si>
  <si>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</si>
  <si>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</si>
  <si>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</si>
  <si>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</si>
  <si>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</si>
  <si>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</si>
  <si>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</si>
  <si>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</si>
  <si>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</si>
  <si>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</si>
  <si>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</si>
  <si>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</si>
  <si>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</si>
  <si>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</si>
  <si>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</si>
  <si>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</si>
  <si>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</si>
  <si>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</si>
  <si>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</si>
  <si>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</si>
  <si>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</si>
  <si>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</si>
  <si>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</si>
  <si>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</si>
  <si>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</si>
  <si>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</si>
  <si>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</si>
  <si>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</si>
  <si>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</si>
  <si>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</si>
  <si>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</si>
  <si>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</si>
  <si>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</si>
  <si>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</si>
  <si>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</si>
  <si>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</si>
  <si>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</si>
  <si>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</si>
  <si>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</si>
  <si>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</si>
  <si>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</si>
  <si>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</si>
  <si>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</si>
  <si>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</si>
  <si>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</si>
  <si>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</si>
  <si>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</si>
  <si>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</si>
  <si>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</si>
  <si>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</si>
  <si>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</si>
  <si>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</si>
  <si>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</si>
  <si>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</si>
  <si>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</si>
  <si>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</si>
  <si>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</si>
  <si>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</si>
  <si>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</si>
  <si>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</si>
  <si>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</si>
  <si>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</si>
  <si>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</si>
  <si>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</si>
  <si>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</si>
  <si>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</si>
  <si>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</si>
  <si>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</si>
  <si>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</si>
  <si>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</si>
  <si>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</si>
  <si>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</si>
  <si>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</si>
  <si>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</si>
  <si>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</si>
  <si>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</si>
  <si>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</si>
  <si>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</si>
  <si>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</si>
  <si>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</si>
  <si>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</si>
  <si>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</si>
  <si>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</si>
  <si>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</si>
  <si>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</si>
  <si>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</si>
  <si>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</si>
  <si>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</si>
  <si>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</si>
  <si>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</si>
  <si>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</si>
  <si>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</si>
  <si>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</si>
  <si>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</si>
  <si>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</si>
  <si>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</si>
  <si>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</si>
  <si>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</si>
  <si>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</si>
  <si>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</si>
  <si>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</si>
  <si>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</si>
  <si>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</si>
  <si>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</si>
  <si>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</si>
  <si>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</si>
  <si>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</si>
  <si>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</si>
  <si>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</si>
  <si>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</si>
  <si>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</si>
  <si>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</si>
  <si>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</si>
  <si>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</si>
  <si>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</si>
  <si>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</si>
  <si>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</si>
  <si>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</si>
  <si>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</si>
  <si>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</si>
  <si>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</si>
  <si>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</si>
  <si>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</si>
  <si>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</si>
  <si>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</si>
  <si>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</si>
  <si>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</si>
  <si>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</si>
  <si>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</si>
  <si>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</si>
  <si>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</si>
  <si>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</si>
  <si>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</si>
  <si>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</si>
  <si>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</si>
  <si>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</si>
  <si>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</si>
  <si>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</si>
  <si>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</si>
  <si>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</si>
  <si>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</si>
  <si>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</si>
  <si>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</si>
  <si>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</si>
  <si>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</si>
  <si>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</si>
  <si>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</si>
  <si>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</si>
  <si>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</si>
  <si>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</si>
  <si>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</si>
  <si>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</si>
  <si>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</si>
  <si>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</si>
  <si>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</si>
  <si>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</si>
  <si>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</si>
  <si>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</si>
  <si>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</si>
  <si>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</si>
  <si>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</si>
  <si>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</si>
  <si>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</si>
  <si>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</si>
  <si>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</si>
  <si>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</si>
  <si>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</si>
  <si>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</si>
  <si>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</si>
  <si>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</si>
  <si>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</si>
  <si>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</si>
  <si>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</si>
  <si>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</si>
  <si>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</si>
  <si>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</si>
  <si>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</si>
  <si>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</si>
  <si>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</si>
  <si>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</si>
  <si>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</si>
  <si>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</si>
  <si>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</si>
  <si>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</si>
  <si>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</si>
  <si>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</si>
  <si>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</si>
  <si>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</si>
  <si>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</si>
  <si>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</si>
  <si>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</si>
  <si>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</si>
  <si>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</si>
  <si>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</si>
  <si>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</si>
  <si>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</si>
  <si>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</si>
  <si>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</si>
  <si>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</si>
  <si>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</si>
  <si>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</si>
  <si>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</si>
  <si>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</si>
  <si>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</si>
  <si>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</si>
  <si>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</si>
  <si>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</si>
  <si>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</si>
  <si>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</si>
  <si>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</si>
  <si>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</si>
  <si>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</si>
  <si>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</si>
  <si>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</si>
  <si>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</si>
  <si>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</si>
  <si>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</si>
  <si>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</si>
  <si>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</si>
  <si>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</si>
  <si>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</si>
  <si>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</si>
  <si>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</si>
  <si>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</si>
  <si>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</si>
  <si>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</si>
  <si>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</si>
  <si>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</si>
  <si>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</si>
  <si>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</si>
  <si>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</si>
  <si>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</si>
  <si>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</si>
  <si>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</si>
  <si>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</si>
  <si>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</si>
  <si>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</si>
  <si>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</si>
  <si>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</si>
  <si>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</si>
  <si>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</si>
  <si>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</si>
  <si>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</si>
  <si>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</si>
  <si>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</si>
  <si>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</si>
  <si>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</si>
  <si>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</si>
  <si>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</si>
  <si>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</si>
  <si>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</si>
  <si>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</si>
  <si>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</si>
  <si>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</si>
  <si>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</si>
  <si>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</si>
  <si>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</si>
  <si>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</si>
  <si>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</si>
  <si>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</si>
  <si>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</si>
  <si>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</si>
  <si>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</si>
  <si>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</si>
  <si>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</si>
  <si>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</si>
  <si>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</si>
  <si>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</si>
  <si>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</si>
  <si>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</si>
  <si>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</si>
  <si>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</si>
  <si>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</si>
  <si>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</si>
  <si>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</si>
  <si>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</si>
  <si>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</si>
  <si>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</si>
  <si>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</si>
  <si>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</si>
  <si>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</si>
  <si>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</si>
  <si>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</si>
  <si>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</si>
  <si>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</si>
  <si>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</si>
  <si>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</si>
  <si>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</si>
  <si>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</si>
  <si>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</si>
  <si>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</si>
  <si>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</si>
  <si>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</si>
  <si>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</si>
  <si>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</si>
  <si>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</si>
  <si>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</si>
  <si>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</si>
  <si>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</si>
  <si>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</si>
  <si>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</si>
  <si>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</si>
  <si>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</si>
  <si>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</si>
  <si>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</si>
  <si>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</si>
  <si>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</si>
  <si>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</si>
  <si>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</si>
  <si>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</si>
  <si>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</si>
  <si>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</si>
  <si>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</si>
  <si>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</si>
  <si>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</si>
  <si>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</si>
  <si>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</si>
  <si>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</si>
  <si>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</si>
  <si>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</si>
  <si>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</si>
  <si>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</si>
  <si>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</si>
  <si>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</si>
  <si>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</si>
  <si>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</si>
  <si>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</si>
  <si>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</si>
  <si>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</si>
  <si>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</si>
  <si>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</si>
  <si>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</si>
  <si>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</si>
  <si>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</si>
  <si>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</si>
  <si>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</si>
  <si>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</si>
  <si>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</si>
  <si>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</si>
  <si>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</si>
  <si>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</si>
  <si>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</si>
  <si>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</si>
  <si>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</si>
  <si>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</si>
  <si>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</si>
  <si>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</si>
  <si>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</si>
  <si>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</si>
  <si>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</si>
  <si>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</si>
  <si>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</si>
  <si>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</si>
  <si>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</si>
  <si>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</si>
  <si>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</si>
  <si>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</si>
  <si>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</si>
  <si>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</si>
  <si>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</si>
  <si>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</si>
  <si>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</si>
  <si>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</si>
  <si>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</si>
  <si>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</si>
  <si>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</si>
  <si>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</si>
  <si>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</si>
  <si>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</si>
  <si>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</si>
  <si>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</si>
  <si>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</si>
  <si>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</si>
  <si>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</si>
  <si>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</si>
  <si>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</si>
  <si>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</si>
  <si>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</si>
  <si>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</si>
  <si>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</si>
  <si>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</si>
  <si>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</si>
  <si>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</si>
  <si>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</si>
  <si>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</si>
  <si>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</si>
  <si>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</si>
  <si>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</si>
  <si>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</si>
  <si>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</si>
  <si>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</si>
  <si>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</si>
  <si>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</si>
  <si>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</si>
  <si>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</si>
  <si>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</si>
  <si>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</si>
  <si>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</si>
  <si>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</si>
  <si>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</si>
  <si>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</si>
  <si>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</si>
  <si>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</si>
  <si>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</si>
  <si>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</si>
  <si>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</si>
  <si>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</si>
  <si>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</si>
  <si>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</si>
  <si>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</si>
  <si>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</si>
  <si>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</si>
  <si>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</si>
  <si>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</si>
  <si>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</si>
  <si>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</si>
  <si>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</si>
  <si>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</si>
  <si>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</si>
  <si>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</si>
  <si>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</si>
  <si>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</si>
  <si>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</si>
  <si>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</si>
  <si>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</si>
  <si>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</si>
  <si>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</si>
  <si>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</si>
  <si>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</si>
  <si>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</si>
  <si>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</si>
  <si>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</si>
  <si>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</si>
  <si>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</si>
  <si>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</si>
  <si>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</si>
  <si>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</si>
  <si>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</si>
  <si>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</si>
  <si>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</si>
  <si>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</si>
  <si>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</si>
  <si>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</si>
  <si>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</si>
  <si>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</si>
  <si>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</si>
  <si>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</si>
  <si>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</si>
  <si>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</si>
  <si>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</si>
  <si>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</si>
  <si>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</si>
  <si>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</si>
  <si>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</si>
  <si>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</si>
  <si>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</si>
  <si>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</si>
  <si>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</si>
  <si>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</si>
  <si>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</si>
  <si>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</si>
  <si>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</si>
  <si>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</si>
  <si>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</si>
  <si>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</si>
  <si>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</si>
  <si>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</si>
  <si>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</si>
  <si>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</si>
  <si>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</si>
  <si>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</si>
  <si>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</si>
  <si>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</si>
  <si>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</si>
  <si>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</si>
  <si>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</si>
  <si>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</si>
  <si>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</si>
  <si>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</si>
  <si>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</si>
  <si>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</si>
  <si>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</si>
  <si>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</si>
  <si>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</si>
  <si>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</si>
  <si>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</si>
  <si>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</si>
  <si>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</si>
  <si>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</si>
  <si>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</si>
  <si>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</si>
  <si>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</si>
  <si>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</si>
  <si>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</si>
  <si>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</si>
  <si>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</si>
  <si>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</si>
  <si>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</si>
  <si>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</si>
  <si>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</si>
  <si>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</si>
  <si>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</si>
  <si>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</si>
  <si>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</si>
  <si>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</si>
  <si>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</si>
  <si>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</si>
  <si>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</si>
  <si>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</si>
  <si>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</si>
  <si>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</si>
  <si>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</si>
  <si>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</si>
  <si>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</si>
  <si>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</si>
  <si>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</si>
  <si>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</si>
  <si>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</si>
  <si>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</si>
  <si>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</si>
  <si>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</si>
  <si>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</si>
  <si>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</si>
  <si>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</si>
  <si>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</si>
  <si>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</si>
  <si>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</si>
  <si>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</si>
  <si>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</si>
  <si>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</si>
  <si>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</si>
  <si>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</si>
  <si>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</si>
  <si>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</si>
  <si>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</si>
  <si>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</si>
  <si>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</si>
  <si>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</si>
  <si>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</si>
  <si>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</si>
  <si>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</si>
  <si>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</si>
  <si>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</si>
  <si>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</si>
  <si>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</si>
  <si>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</si>
  <si>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</si>
  <si>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</si>
  <si>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</si>
  <si>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</si>
  <si>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</si>
  <si>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</si>
  <si>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</si>
  <si>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</si>
  <si>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</si>
  <si>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</si>
  <si>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</si>
  <si>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</si>
  <si>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</si>
  <si>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</si>
  <si>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</si>
  <si>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</si>
  <si>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</si>
  <si>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</si>
  <si>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</si>
  <si>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</si>
  <si>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</si>
  <si>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</si>
  <si>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</si>
  <si>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</si>
  <si>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</si>
  <si>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</si>
  <si>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</si>
  <si>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</si>
  <si>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</si>
  <si>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</si>
  <si>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</si>
  <si>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</si>
  <si>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</si>
  <si>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</si>
  <si>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</si>
  <si>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</si>
  <si>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</si>
  <si>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</si>
  <si>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</si>
  <si>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</si>
  <si>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</si>
  <si>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</si>
  <si>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</si>
  <si>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</si>
  <si>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</si>
  <si>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</si>
  <si>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</si>
  <si>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</si>
  <si>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</si>
  <si>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</si>
  <si>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</si>
  <si>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</si>
  <si>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</si>
  <si>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</si>
  <si>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</si>
  <si>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</si>
  <si>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</si>
  <si>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</si>
  <si>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</si>
  <si>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</si>
  <si>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</si>
  <si>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</si>
  <si>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</si>
  <si>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</si>
  <si>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</si>
  <si>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</si>
  <si>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</si>
  <si>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</si>
  <si>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</si>
  <si>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</si>
  <si>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</si>
  <si>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</si>
  <si>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</si>
  <si>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</si>
  <si>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</si>
  <si>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</si>
  <si>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</si>
  <si>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</si>
  <si>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</si>
  <si>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</si>
  <si>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</si>
  <si>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</si>
  <si>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</si>
  <si>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</si>
  <si>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</si>
  <si>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</si>
  <si>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</si>
  <si>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</si>
  <si>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</si>
  <si>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</si>
  <si>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</si>
  <si>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</si>
  <si>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</si>
  <si>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</si>
  <si>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</si>
  <si>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</si>
  <si>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</si>
  <si>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</si>
  <si>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</si>
  <si>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</si>
  <si>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</si>
  <si>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</si>
  <si>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</si>
  <si>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</si>
  <si>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</si>
  <si>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</si>
  <si>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</si>
  <si>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</si>
  <si>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</si>
  <si>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</si>
  <si>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</si>
  <si>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</si>
  <si>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</si>
  <si>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</si>
  <si>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</si>
  <si>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</si>
  <si>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</si>
  <si>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</si>
  <si>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</si>
  <si>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</si>
  <si>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</si>
  <si>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</si>
  <si>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</si>
  <si>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</si>
  <si>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</si>
  <si>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</si>
  <si>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</si>
  <si>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</si>
  <si>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</si>
  <si>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</si>
  <si>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</si>
  <si>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</si>
  <si>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</si>
  <si>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</si>
  <si>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</si>
  <si>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</si>
  <si>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</si>
  <si>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</si>
  <si>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</si>
  <si>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</si>
  <si>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</si>
  <si>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</si>
  <si>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</si>
  <si>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</si>
  <si>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</si>
  <si>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</si>
  <si>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</si>
  <si>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</si>
  <si>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</si>
  <si>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</si>
  <si>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</si>
  <si>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</si>
  <si>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</si>
  <si>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</si>
  <si>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</si>
  <si>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</si>
  <si>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</si>
  <si>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</si>
  <si>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</si>
  <si>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</si>
  <si>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</si>
  <si>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</si>
  <si>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</si>
  <si>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</si>
  <si>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</si>
  <si>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</si>
  <si>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</si>
  <si>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</si>
  <si>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</si>
  <si>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</si>
  <si>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</si>
  <si>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</si>
  <si>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</si>
  <si>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</si>
  <si>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</si>
  <si>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</si>
  <si>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</si>
  <si>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</si>
  <si>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</si>
  <si>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</si>
  <si>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</si>
  <si>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</si>
  <si>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</si>
  <si>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</si>
  <si>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</si>
  <si>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</si>
  <si>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</si>
  <si>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</si>
  <si>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</si>
  <si>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</si>
  <si>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</si>
  <si>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</si>
  <si>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</si>
  <si>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</si>
  <si>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</si>
  <si>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</si>
  <si>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</si>
  <si>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</si>
  <si>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</si>
  <si>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</si>
  <si>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</si>
  <si>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</si>
  <si>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</si>
  <si>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</si>
  <si>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</si>
  <si>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</si>
  <si>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</si>
  <si>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</si>
  <si>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</si>
  <si>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</si>
  <si>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</si>
  <si>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</si>
  <si>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</si>
  <si>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</si>
  <si>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</si>
  <si>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</si>
  <si>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</si>
  <si>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</si>
  <si>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</si>
  <si>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</si>
  <si>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</si>
  <si>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</si>
  <si>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</si>
  <si>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</si>
  <si>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</si>
  <si>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</si>
  <si>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</si>
  <si>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</si>
  <si>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</si>
  <si>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</si>
  <si>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</si>
  <si>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</si>
  <si>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</si>
  <si>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</si>
  <si>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</si>
  <si>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</si>
  <si>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</si>
  <si>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</si>
  <si>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</si>
  <si>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</si>
  <si>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</si>
  <si>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</si>
  <si>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</si>
  <si>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</si>
  <si>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</si>
  <si>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</si>
  <si>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</si>
  <si>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</si>
  <si>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</si>
  <si>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</si>
  <si>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</si>
  <si>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</si>
  <si>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</si>
  <si>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</si>
  <si>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</si>
  <si>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</si>
  <si>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</si>
  <si>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</si>
  <si>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</si>
  <si>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</si>
  <si>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</si>
  <si>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</si>
  <si>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</si>
  <si>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</si>
  <si>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</si>
  <si>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</si>
  <si>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</si>
  <si>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</si>
  <si>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</si>
  <si>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</si>
  <si>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</si>
  <si>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</si>
  <si>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</si>
  <si>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</si>
  <si>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</si>
  <si>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</si>
  <si>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</si>
  <si>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</si>
  <si>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</si>
  <si>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</si>
  <si>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</si>
  <si>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</si>
  <si>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</si>
  <si>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</si>
  <si>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</si>
  <si>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</si>
  <si>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</si>
  <si>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</si>
  <si>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</si>
  <si>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</si>
  <si>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</si>
  <si>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</si>
  <si>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</si>
  <si>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</si>
  <si>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</si>
  <si>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</si>
  <si>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</si>
  <si>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</si>
  <si>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</si>
  <si>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</si>
  <si>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</si>
  <si>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</si>
  <si>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</si>
  <si>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</si>
  <si>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</si>
  <si>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</si>
  <si>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</si>
  <si>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</si>
  <si>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</si>
  <si>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</si>
  <si>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</si>
  <si>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</si>
  <si>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</si>
  <si>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</si>
  <si>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</si>
  <si>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</si>
  <si>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</si>
  <si>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</si>
  <si>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</si>
  <si>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</si>
  <si>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</si>
  <si>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</si>
  <si>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</si>
  <si>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</si>
  <si>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</si>
  <si>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</si>
  <si>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</si>
  <si>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</si>
  <si>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</si>
  <si>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</si>
  <si>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</si>
  <si>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</si>
  <si>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</si>
  <si>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</si>
  <si>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</si>
  <si>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</si>
  <si>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</si>
  <si>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</si>
  <si>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</si>
  <si>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</si>
  <si>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</si>
  <si>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</si>
  <si>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</si>
  <si>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</si>
  <si>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</si>
  <si>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</si>
  <si>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</si>
  <si>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</si>
  <si>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</si>
  <si>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</si>
  <si>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</si>
  <si>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</si>
  <si>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</si>
  <si>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</si>
  <si>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</si>
  <si>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</si>
  <si>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</si>
  <si>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</si>
  <si>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</si>
  <si>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</si>
  <si>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</si>
  <si>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</si>
  <si>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</si>
  <si>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</si>
  <si>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</si>
  <si>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</si>
  <si>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</si>
  <si>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</si>
  <si>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</si>
  <si>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</si>
  <si>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</si>
  <si>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</si>
  <si>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</si>
  <si>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</si>
  <si>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</si>
  <si>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</si>
  <si>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</si>
  <si>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</si>
  <si>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</si>
  <si>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</si>
  <si>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</si>
  <si>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</si>
  <si>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</si>
  <si>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</si>
  <si>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</si>
  <si>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</si>
  <si>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</si>
  <si>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</si>
  <si>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</si>
  <si>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</si>
  <si>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</si>
  <si>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</si>
  <si>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</si>
  <si>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</si>
  <si>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</si>
  <si>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</si>
  <si>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</si>
  <si>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</si>
  <si>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</si>
  <si>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</si>
  <si>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</si>
  <si>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</si>
  <si>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</si>
  <si>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</si>
  <si>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</si>
  <si>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</si>
  <si>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</si>
  <si>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</si>
  <si>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</si>
  <si>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</si>
  <si>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</si>
  <si>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</si>
  <si>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</si>
  <si>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</si>
  <si>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</si>
  <si>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</si>
  <si>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</si>
  <si>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</si>
  <si>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</si>
  <si>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</si>
  <si>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</si>
  <si>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</si>
  <si>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</si>
  <si>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</si>
  <si>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</si>
  <si>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</si>
  <si>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</si>
  <si>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</si>
  <si>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</si>
  <si>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</si>
  <si>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</si>
  <si>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</si>
  <si>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</si>
  <si>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</si>
  <si>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</si>
  <si>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</si>
  <si>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</si>
  <si>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</si>
  <si>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</si>
  <si>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</si>
  <si>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</si>
  <si>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</si>
  <si>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</si>
  <si>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</si>
  <si>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</si>
  <si>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</si>
  <si>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</si>
  <si>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</si>
  <si>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</si>
  <si>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</si>
  <si>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</si>
  <si>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</si>
  <si>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</si>
  <si>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</si>
  <si>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</si>
  <si>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</si>
  <si>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</si>
  <si>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</si>
  <si>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</si>
  <si>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</si>
  <si>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</si>
  <si>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</si>
  <si>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</si>
  <si>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</si>
  <si>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</si>
  <si>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</si>
  <si>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</si>
  <si>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</si>
  <si>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</si>
  <si>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</si>
  <si>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</si>
  <si>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</si>
  <si>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</si>
  <si>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</si>
  <si>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</si>
  <si>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</si>
  <si>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</si>
  <si>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</si>
  <si>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</si>
  <si>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</si>
  <si>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</si>
  <si>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</si>
  <si>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</si>
  <si>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</si>
  <si>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</si>
  <si>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</si>
  <si>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</si>
  <si>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</si>
  <si>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</si>
  <si>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</si>
  <si>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</si>
  <si>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</si>
  <si>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</si>
  <si>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</si>
  <si>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</si>
  <si>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</si>
  <si>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</si>
  <si>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</si>
  <si>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</si>
  <si>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</si>
  <si>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</si>
  <si>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</si>
  <si>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</si>
  <si>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</si>
  <si>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</si>
  <si>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</si>
  <si>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</si>
  <si>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</si>
  <si>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</si>
  <si>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</si>
  <si>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</si>
  <si>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</si>
  <si>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</si>
  <si>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</si>
  <si>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</si>
  <si>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</si>
  <si>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</si>
  <si>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</si>
  <si>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</si>
  <si>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</si>
  <si>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</si>
  <si>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</si>
  <si>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</si>
  <si>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</si>
  <si>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</si>
  <si>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</si>
  <si>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</si>
  <si>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</si>
  <si>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</si>
  <si>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</si>
  <si>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</si>
  <si>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</si>
  <si>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</si>
  <si>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</si>
  <si>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</si>
  <si>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</si>
  <si>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</si>
  <si>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</si>
  <si>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</si>
  <si>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</si>
  <si>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</si>
  <si>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</si>
  <si>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</si>
  <si>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</si>
  <si>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</si>
  <si>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</si>
  <si>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</si>
  <si>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</si>
  <si>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</si>
  <si>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</si>
  <si>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</si>
  <si>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</si>
  <si>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</si>
  <si>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</si>
  <si>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</si>
  <si>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</si>
  <si>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</si>
  <si>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</si>
  <si>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</si>
  <si>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</si>
  <si>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</si>
  <si>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</si>
  <si>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</si>
  <si>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</si>
  <si>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</si>
  <si>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</si>
  <si>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</si>
  <si>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</si>
  <si>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</si>
  <si>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</si>
  <si>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</si>
  <si>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</si>
  <si>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</si>
  <si>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</si>
  <si>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</si>
  <si>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</si>
  <si>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</si>
  <si>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</si>
  <si>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</si>
  <si>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</si>
  <si>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</si>
  <si>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</si>
  <si>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</si>
  <si>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</si>
  <si>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</si>
  <si>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</si>
  <si>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</si>
  <si>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</si>
  <si>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</si>
  <si>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</si>
  <si>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</si>
  <si>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</si>
  <si>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</si>
  <si>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</si>
  <si>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</si>
  <si>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</si>
  <si>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</si>
  <si>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</si>
  <si>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</si>
  <si>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</si>
  <si>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</si>
  <si>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</si>
  <si>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</si>
  <si>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</si>
  <si>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</si>
  <si>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</si>
  <si>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</si>
  <si>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</si>
  <si>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</si>
  <si>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</si>
  <si>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</si>
  <si>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</si>
  <si>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</si>
  <si>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</si>
  <si>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</si>
  <si>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</si>
  <si>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</si>
  <si>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</si>
  <si>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</si>
  <si>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</si>
  <si>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</si>
  <si>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</si>
  <si>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</si>
  <si>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</si>
  <si>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</si>
  <si>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</si>
  <si>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</si>
  <si>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</si>
  <si>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</si>
  <si>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</si>
  <si>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</si>
  <si>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</si>
  <si>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</si>
  <si>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</si>
  <si>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</si>
  <si>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</si>
  <si>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</si>
  <si>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</si>
  <si>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</si>
  <si>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</si>
  <si>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</si>
  <si>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</si>
  <si>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</si>
  <si>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</si>
  <si>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</si>
  <si>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</si>
  <si>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</si>
  <si>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</si>
  <si>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</si>
  <si>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</si>
  <si>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</si>
  <si>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</si>
  <si>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</si>
  <si>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</si>
  <si>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</si>
  <si>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</si>
  <si>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</si>
  <si>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</si>
  <si>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</si>
  <si>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</si>
  <si>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</si>
  <si>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</si>
  <si>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</si>
  <si>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</si>
  <si>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</si>
  <si>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</si>
  <si>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</si>
  <si>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</si>
  <si>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</si>
  <si>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</si>
  <si>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</si>
  <si>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</si>
  <si>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</si>
  <si>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</si>
  <si>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</si>
  <si>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</si>
  <si>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</si>
  <si>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</si>
  <si>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</si>
  <si>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</si>
  <si>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</si>
  <si>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</si>
  <si>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</si>
  <si>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</si>
  <si>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</si>
  <si>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</si>
  <si>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</si>
  <si>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</si>
  <si>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</si>
  <si>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</si>
  <si>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</si>
  <si>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</si>
  <si>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</si>
  <si>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</si>
  <si>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</si>
  <si>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</si>
  <si>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</si>
  <si>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</si>
  <si>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</si>
  <si>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</si>
  <si>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</si>
  <si>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</si>
  <si>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</si>
  <si>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</si>
  <si>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</si>
  <si>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</si>
  <si>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</si>
  <si>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</si>
  <si>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</si>
  <si>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</si>
  <si>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</si>
  <si>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</si>
  <si>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</si>
  <si>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</si>
  <si>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</si>
  <si>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</si>
  <si>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</si>
  <si>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</si>
  <si>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</si>
  <si>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</si>
  <si>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</si>
  <si>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</si>
  <si>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</si>
  <si>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</si>
  <si>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</si>
  <si>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</si>
  <si>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</si>
  <si>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</si>
  <si>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</si>
  <si>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</si>
  <si>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</si>
  <si>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</si>
  <si>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</si>
  <si>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</si>
  <si>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</si>
  <si>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</si>
  <si>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</si>
  <si>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</si>
  <si>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</si>
  <si>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</si>
  <si>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</si>
  <si>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</si>
  <si>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</si>
  <si>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</si>
  <si>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</si>
  <si>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</si>
  <si>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</si>
  <si>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</si>
  <si>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</si>
  <si>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</si>
  <si>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</si>
  <si>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</si>
  <si>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</si>
  <si>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</si>
  <si>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</si>
  <si>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</si>
  <si>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</si>
  <si>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</si>
  <si>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</si>
  <si>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</si>
  <si>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</si>
  <si>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</si>
  <si>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</si>
  <si>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</si>
  <si>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</si>
  <si>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</si>
  <si>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</si>
  <si>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</si>
  <si>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</si>
  <si>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</si>
  <si>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</si>
  <si>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</si>
  <si>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</si>
  <si>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</si>
  <si>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</si>
  <si>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</si>
  <si>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</si>
  <si>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</si>
  <si>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</si>
  <si>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</si>
  <si>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</si>
  <si>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</si>
  <si>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</si>
  <si>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</si>
  <si>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</si>
  <si>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</si>
  <si>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</si>
  <si>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</si>
  <si>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</si>
  <si>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</si>
  <si>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</si>
  <si>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</si>
  <si>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</si>
  <si>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</si>
  <si>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</si>
  <si>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</si>
  <si>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</si>
  <si>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</si>
  <si>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</si>
  <si>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</si>
  <si>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</si>
  <si>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</si>
  <si>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</si>
  <si>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</si>
  <si>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</si>
  <si>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</si>
  <si>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</si>
  <si>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</si>
  <si>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</si>
  <si>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</si>
  <si>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</si>
  <si>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</si>
  <si>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</si>
  <si>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</si>
  <si>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</si>
  <si>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</si>
  <si>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</si>
  <si>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</si>
  <si>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</si>
  <si>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</si>
  <si>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</si>
  <si>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</si>
  <si>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</si>
  <si>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</si>
  <si>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</si>
  <si>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</si>
  <si>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</si>
  <si>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</si>
  <si>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</si>
  <si>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</si>
  <si>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</si>
  <si>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</si>
  <si>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</si>
  <si>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</si>
  <si>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</si>
  <si>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</si>
  <si>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</si>
  <si>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</si>
  <si>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</si>
  <si>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</si>
  <si>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</si>
  <si>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</si>
  <si>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</si>
  <si>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</si>
  <si>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</si>
  <si>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</si>
  <si>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</si>
  <si>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</si>
  <si>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</si>
  <si>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</si>
  <si>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</si>
  <si>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</si>
  <si>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</si>
  <si>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</si>
  <si>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</si>
  <si>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</si>
  <si>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</si>
  <si>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</si>
  <si>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</si>
  <si>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</si>
  <si>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</si>
  <si>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</si>
  <si>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</si>
  <si>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</si>
  <si>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</si>
  <si>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</si>
  <si>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</si>
  <si>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</si>
  <si>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</si>
  <si>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</si>
  <si>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</si>
  <si>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</si>
  <si>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</si>
  <si>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</si>
  <si>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</si>
  <si>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</si>
  <si>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</si>
  <si>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</si>
  <si>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</si>
  <si>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</si>
  <si>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</si>
  <si>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</si>
  <si>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</si>
  <si>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</si>
  <si>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</si>
  <si>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</si>
  <si>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</si>
  <si>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</si>
  <si>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</si>
  <si>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</si>
  <si>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</si>
  <si>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</si>
  <si>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</si>
  <si>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</si>
  <si>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</si>
  <si>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</si>
  <si>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</si>
  <si>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</si>
  <si>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</si>
  <si>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</si>
  <si>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</si>
  <si>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</si>
  <si>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</si>
  <si>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</si>
  <si>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</si>
  <si>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</si>
  <si>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</si>
  <si>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</si>
  <si>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</si>
  <si>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</si>
  <si>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</si>
  <si>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</si>
  <si>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</si>
  <si>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</si>
  <si>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</si>
  <si>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</si>
  <si>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</si>
  <si>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</si>
  <si>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</si>
  <si>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</si>
  <si>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</si>
  <si>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</si>
  <si>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</si>
  <si>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</si>
  <si>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</si>
  <si>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</si>
  <si>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</si>
  <si>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</si>
  <si>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</si>
  <si>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</si>
  <si>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</si>
  <si>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</si>
  <si>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</si>
  <si>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</si>
  <si>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</si>
  <si>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</si>
  <si>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</si>
  <si>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</si>
  <si>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</si>
  <si>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</si>
  <si>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</si>
  <si>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</si>
  <si>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</si>
  <si>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</si>
  <si>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</si>
  <si>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</si>
  <si>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</si>
  <si>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</si>
  <si>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</si>
  <si>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</si>
  <si>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</si>
  <si>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</si>
  <si>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</si>
  <si>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</si>
  <si>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</si>
  <si>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</si>
  <si>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</si>
  <si>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</si>
  <si>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</si>
  <si>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</si>
  <si>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</si>
  <si>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</si>
  <si>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</si>
  <si>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</si>
  <si>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</si>
  <si>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</si>
  <si>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</si>
  <si>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</si>
  <si>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</si>
  <si>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</si>
  <si>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</si>
  <si>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</si>
  <si>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</si>
  <si>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</si>
  <si>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</si>
  <si>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</si>
  <si>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</si>
  <si>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</si>
  <si>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</si>
  <si>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</si>
  <si>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</si>
  <si>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</si>
  <si>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</si>
  <si>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</si>
  <si>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</si>
  <si>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</si>
  <si>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</si>
  <si>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</si>
  <si>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</si>
  <si>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</si>
  <si>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</si>
  <si>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</si>
  <si>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</si>
  <si>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</si>
  <si>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</si>
  <si>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</si>
  <si>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</si>
  <si>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</si>
  <si>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</si>
  <si>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</si>
  <si>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</si>
  <si>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</si>
  <si>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</si>
  <si>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</si>
  <si>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</si>
  <si>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</si>
  <si>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</si>
  <si>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</si>
  <si>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</si>
  <si>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</si>
  <si>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</si>
  <si>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</si>
  <si>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</si>
  <si>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</si>
  <si>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</si>
  <si>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</si>
  <si>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</si>
  <si>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</si>
  <si>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</si>
  <si>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</si>
  <si>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</si>
  <si>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</si>
  <si>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</si>
  <si>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</si>
  <si>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</si>
  <si>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</si>
  <si>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</si>
  <si>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</si>
  <si>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</si>
  <si>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</si>
  <si>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</si>
  <si>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</si>
  <si>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</si>
  <si>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</si>
  <si>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</si>
  <si>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</si>
  <si>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</si>
  <si>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</si>
  <si>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</si>
  <si>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</si>
  <si>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</si>
  <si>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</si>
  <si>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</si>
  <si>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</si>
  <si>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</si>
  <si>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</si>
  <si>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</si>
  <si>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</si>
  <si>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</si>
  <si>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</si>
  <si>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</si>
  <si>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</si>
  <si>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</si>
  <si>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</si>
  <si>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</si>
  <si>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</si>
  <si>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</si>
  <si>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</si>
  <si>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</si>
  <si>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</si>
  <si>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</si>
  <si>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</si>
  <si>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</si>
  <si>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</si>
  <si>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</si>
  <si>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</si>
  <si>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</si>
  <si>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</si>
  <si>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</si>
  <si>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</si>
  <si>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</si>
  <si>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</si>
  <si>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</si>
  <si>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</si>
  <si>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</si>
  <si>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</si>
  <si>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</si>
  <si>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</si>
  <si>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</si>
  <si>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</si>
  <si>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</si>
  <si>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</si>
  <si>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</si>
  <si>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</si>
  <si>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</si>
  <si>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</si>
  <si>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</si>
  <si>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</si>
  <si>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</si>
  <si>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</si>
  <si>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</si>
  <si>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</si>
  <si>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</si>
  <si>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</si>
  <si>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</si>
  <si>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</si>
  <si>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</si>
  <si>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</si>
  <si>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</si>
  <si>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</si>
  <si>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</si>
  <si>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</si>
  <si>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</si>
  <si>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</si>
  <si>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</si>
  <si>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</si>
  <si>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</si>
  <si>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</si>
  <si>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</si>
  <si>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</si>
  <si>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</si>
  <si>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</si>
  <si>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</si>
  <si>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</si>
  <si>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</si>
  <si>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</si>
  <si>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</si>
  <si>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</si>
  <si>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</si>
  <si>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</si>
  <si>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</si>
  <si>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</si>
  <si>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</si>
  <si>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</si>
  <si>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</si>
  <si>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</si>
  <si>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</si>
  <si>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</si>
  <si>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</si>
  <si>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</si>
  <si>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</si>
  <si>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</si>
  <si>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</si>
  <si>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</si>
  <si>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</si>
  <si>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</si>
  <si>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</si>
  <si>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</si>
  <si>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</si>
  <si>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</si>
  <si>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</si>
  <si>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</si>
  <si>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</si>
  <si>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</si>
  <si>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</si>
  <si>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</si>
  <si>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</si>
  <si>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</si>
  <si>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</si>
  <si>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</si>
  <si>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</si>
  <si>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</si>
  <si>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</si>
  <si>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</si>
  <si>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</si>
  <si>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</si>
  <si>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</si>
  <si>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</si>
  <si>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</si>
  <si>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</si>
  <si>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</si>
  <si>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</si>
  <si>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</si>
  <si>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</si>
  <si>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</si>
  <si>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</si>
  <si>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</si>
  <si>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</si>
  <si>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</si>
  <si>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</si>
  <si>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</si>
  <si>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</si>
  <si>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</si>
  <si>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</si>
  <si>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</si>
  <si>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</si>
  <si>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</si>
  <si>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</si>
  <si>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</si>
  <si>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</si>
  <si>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</si>
  <si>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</si>
  <si>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</si>
  <si>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</si>
  <si>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</si>
  <si>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</si>
  <si>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</si>
  <si>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</si>
  <si>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</si>
  <si>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</si>
  <si>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</si>
  <si>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</si>
  <si>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</si>
  <si>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</si>
  <si>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</si>
  <si>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</si>
  <si>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</si>
  <si>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</si>
  <si>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</si>
  <si>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</si>
  <si>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</si>
  <si>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</si>
  <si>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</si>
  <si>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</si>
  <si>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</si>
  <si>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</si>
  <si>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</si>
  <si>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</si>
  <si>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</si>
  <si>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</si>
  <si>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</si>
  <si>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</si>
  <si>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</si>
  <si>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</si>
  <si>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</si>
  <si>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</si>
  <si>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</si>
  <si>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</si>
  <si>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</si>
  <si>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</si>
  <si>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</si>
  <si>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</si>
  <si>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</si>
  <si>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</si>
  <si>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</si>
  <si>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</si>
  <si>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</si>
  <si>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</si>
  <si>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</si>
  <si>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</si>
  <si>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</si>
  <si>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</si>
  <si>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</si>
  <si>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</si>
  <si>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</si>
  <si>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</si>
  <si>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</si>
  <si>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</si>
  <si>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</si>
  <si>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</si>
  <si>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</si>
  <si>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</si>
  <si>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</si>
  <si>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</si>
  <si>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</si>
  <si>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</si>
  <si>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</si>
  <si>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</si>
  <si>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</si>
  <si>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</si>
  <si>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</si>
  <si>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</si>
  <si>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</si>
  <si>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</si>
  <si>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</si>
  <si>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</si>
  <si>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</si>
  <si>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</si>
  <si>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</si>
  <si>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</si>
  <si>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</si>
  <si>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</si>
  <si>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</si>
  <si>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</si>
  <si>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</si>
  <si>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</si>
  <si>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</si>
  <si>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</si>
  <si>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</si>
  <si>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</si>
  <si>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</si>
  <si>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</si>
  <si>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</si>
  <si>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</si>
  <si>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</si>
  <si>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</si>
  <si>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</si>
  <si>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</si>
  <si>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</si>
  <si>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</si>
  <si>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</si>
  <si>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</si>
  <si>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</si>
  <si>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</si>
  <si>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</si>
  <si>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</si>
  <si>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</si>
  <si>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</si>
  <si>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</si>
  <si>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</si>
  <si>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</si>
  <si>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</si>
  <si>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</si>
  <si>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</si>
  <si>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</si>
  <si>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</si>
  <si>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</si>
  <si>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</si>
  <si>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</si>
  <si>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</si>
  <si>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</si>
  <si>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</si>
  <si>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</si>
  <si>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</si>
  <si>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</si>
  <si>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</si>
  <si>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</si>
  <si>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</si>
  <si>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</si>
  <si>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</si>
  <si>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</si>
  <si>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</si>
  <si>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</si>
  <si>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</si>
  <si>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</si>
  <si>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</si>
  <si>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</si>
  <si>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</si>
  <si>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</si>
  <si>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</si>
  <si>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</si>
  <si>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</si>
  <si>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</si>
  <si>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</si>
  <si>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</si>
  <si>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</si>
  <si>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</si>
  <si>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</si>
  <si>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</si>
  <si>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</si>
  <si>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</si>
  <si>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</si>
  <si>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</si>
  <si>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</si>
  <si>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</si>
  <si>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</si>
  <si>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</si>
  <si>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</si>
  <si>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</si>
  <si>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</si>
  <si>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</si>
  <si>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</si>
  <si>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</si>
  <si>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</si>
  <si>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</si>
  <si>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</si>
  <si>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</si>
  <si>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</si>
  <si>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</si>
  <si>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</si>
  <si>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</si>
  <si>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</si>
  <si>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</si>
  <si>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</si>
  <si>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</si>
  <si>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</si>
  <si>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</si>
  <si>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</si>
  <si>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</si>
  <si>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</si>
  <si>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</si>
  <si>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</si>
  <si>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</si>
  <si>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</si>
  <si>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</si>
  <si>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</si>
  <si>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</si>
  <si>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</si>
  <si>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</si>
  <si>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</si>
  <si>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</si>
  <si>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</si>
  <si>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</si>
  <si>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</si>
  <si>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</si>
  <si>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</si>
  <si>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</si>
  <si>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</si>
  <si>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</si>
  <si>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</si>
  <si>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</si>
  <si>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</si>
  <si>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</si>
  <si>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</si>
  <si>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</si>
  <si>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</si>
  <si>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</si>
  <si>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</si>
  <si>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</si>
  <si>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</si>
  <si>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</si>
  <si>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</si>
  <si>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</si>
  <si>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</si>
  <si>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</si>
  <si>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</si>
  <si>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</si>
  <si>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</si>
  <si>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</si>
  <si>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</si>
  <si>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</si>
  <si>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</si>
  <si>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</si>
  <si>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</si>
  <si>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</si>
  <si>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</si>
  <si>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</si>
  <si>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</si>
  <si>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</si>
  <si>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</si>
  <si>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</si>
  <si>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</si>
  <si>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</si>
  <si>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</si>
  <si>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</si>
  <si>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</si>
  <si>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</si>
  <si>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</si>
  <si>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</si>
  <si>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</si>
  <si>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</si>
  <si>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</si>
  <si>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</si>
  <si>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</si>
  <si>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</si>
  <si>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</si>
  <si>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</si>
  <si>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</si>
  <si>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</si>
  <si>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</si>
  <si>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</si>
  <si>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</si>
  <si>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</si>
  <si>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</si>
  <si>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</si>
  <si>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</si>
  <si>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</si>
  <si>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</si>
  <si>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</si>
  <si>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</si>
  <si>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</si>
  <si>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</si>
  <si>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</si>
  <si>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</si>
  <si>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</si>
  <si>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</si>
  <si>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</si>
  <si>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</si>
  <si>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</si>
  <si>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</si>
  <si>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</si>
  <si>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</si>
  <si>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</si>
  <si>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</si>
  <si>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</si>
  <si>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</si>
  <si>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</si>
  <si>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</si>
  <si>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</si>
  <si>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</si>
  <si>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</si>
  <si>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</si>
  <si>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</si>
  <si>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</si>
  <si>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</si>
  <si>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</si>
  <si>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</si>
  <si>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</si>
  <si>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</si>
  <si>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</si>
  <si>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</si>
  <si>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</si>
  <si>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</si>
  <si>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</si>
  <si>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</si>
  <si>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</si>
  <si>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</si>
  <si>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</si>
  <si>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</si>
  <si>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</si>
  <si>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</si>
  <si>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</si>
  <si>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</si>
  <si>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</si>
  <si>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</si>
  <si>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</si>
  <si>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</si>
  <si>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</si>
  <si>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</si>
  <si>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</si>
  <si>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</si>
  <si>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</si>
  <si>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</si>
  <si>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</si>
  <si>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</si>
  <si>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</si>
  <si>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</si>
  <si>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</si>
  <si>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</si>
  <si>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</si>
  <si>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</si>
  <si>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</si>
  <si>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</si>
  <si>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</si>
  <si>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</si>
  <si>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</si>
  <si>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</si>
  <si>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</si>
  <si>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</si>
  <si>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</si>
  <si>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</si>
  <si>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</si>
  <si>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</si>
  <si>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</si>
  <si>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</si>
  <si>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</si>
  <si>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</si>
  <si>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</si>
  <si>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</si>
  <si>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</si>
  <si>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</si>
  <si>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</si>
  <si>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</si>
  <si>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</si>
  <si>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</si>
  <si>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</si>
  <si>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</si>
  <si>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</si>
  <si>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</si>
  <si>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</si>
  <si>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</si>
  <si>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</si>
  <si>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</si>
  <si>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</si>
  <si>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</si>
  <si>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</si>
  <si>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</si>
  <si>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</si>
  <si>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</si>
  <si>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</si>
  <si>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</si>
  <si>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</si>
  <si>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</si>
  <si>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</si>
  <si>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</si>
  <si>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</si>
  <si>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</si>
  <si>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</si>
  <si>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</si>
  <si>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</si>
  <si>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</si>
  <si>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</si>
  <si>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</si>
  <si>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</si>
  <si>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</si>
  <si>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</si>
  <si>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</si>
  <si>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</si>
  <si>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</si>
  <si>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</si>
  <si>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</si>
  <si>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</si>
  <si>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</si>
  <si>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</si>
  <si>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</si>
  <si>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</si>
  <si>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</si>
  <si>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</si>
  <si>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</si>
  <si>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</si>
  <si>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</si>
  <si>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</si>
  <si>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</si>
  <si>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</si>
  <si>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</si>
  <si>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</si>
  <si>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</si>
  <si>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</si>
  <si>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</si>
  <si>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</si>
  <si>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</si>
  <si>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</si>
  <si>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</si>
  <si>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</si>
  <si>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</si>
  <si>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</si>
  <si>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</si>
  <si>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</si>
  <si>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</si>
  <si>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</si>
  <si>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</si>
  <si>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</si>
  <si>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</si>
  <si>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</si>
  <si>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</si>
  <si>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</si>
  <si>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</si>
  <si>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</si>
  <si>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</si>
  <si>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</si>
  <si>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</si>
  <si>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</si>
  <si>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</si>
  <si>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</si>
  <si>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</si>
  <si>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</si>
  <si>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</si>
  <si>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</si>
  <si>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</si>
  <si>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</si>
  <si>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</si>
  <si>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</si>
  <si>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</si>
  <si>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</si>
  <si>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</si>
  <si>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</si>
  <si>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</si>
  <si>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</si>
  <si>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</si>
  <si>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</si>
  <si>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</si>
  <si>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</si>
  <si>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</si>
  <si>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</si>
  <si>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</si>
  <si>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</si>
  <si>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</si>
  <si>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</si>
  <si>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</si>
  <si>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</si>
  <si>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</si>
  <si>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</si>
  <si>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</si>
  <si>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</si>
  <si>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</si>
  <si>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</si>
  <si>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</si>
  <si>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</si>
  <si>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</si>
  <si>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</si>
  <si>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</si>
  <si>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</si>
  <si>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</si>
  <si>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</si>
  <si>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</si>
  <si>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</si>
  <si>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</si>
  <si>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</si>
  <si>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</si>
  <si>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</si>
  <si>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</si>
  <si>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</si>
  <si>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</si>
  <si>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</si>
  <si>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</si>
  <si>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</si>
  <si>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</si>
  <si>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</si>
  <si>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</si>
  <si>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</si>
  <si>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</si>
  <si>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</si>
  <si>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</si>
  <si>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</si>
  <si>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</si>
  <si>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</si>
  <si>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</si>
  <si>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</si>
  <si>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</si>
  <si>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</si>
  <si>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</si>
  <si>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</si>
  <si>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</si>
  <si>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</si>
  <si>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</si>
  <si>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</si>
  <si>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</si>
  <si>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</si>
  <si>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</si>
  <si>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</si>
  <si>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</si>
  <si>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</si>
  <si>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</si>
  <si>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</si>
  <si>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</si>
  <si>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</si>
  <si>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</si>
  <si>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</si>
  <si>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</si>
  <si>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</si>
  <si>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</si>
  <si>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</si>
  <si>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</si>
  <si>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</si>
  <si>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</si>
  <si>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</si>
  <si>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</si>
  <si>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</si>
  <si>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</si>
  <si>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</si>
  <si>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</si>
  <si>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</si>
  <si>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</si>
  <si>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</si>
  <si>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</si>
  <si>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</si>
  <si>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</si>
  <si>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</si>
  <si>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</si>
  <si>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</si>
  <si>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</si>
  <si>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</si>
  <si>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</si>
  <si>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</si>
  <si>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</si>
  <si>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</si>
  <si>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</si>
  <si>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</si>
  <si>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</si>
  <si>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</si>
  <si>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</si>
  <si>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</si>
  <si>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</si>
  <si>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</si>
  <si>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</si>
  <si>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</si>
  <si>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</si>
  <si>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</si>
  <si>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</si>
  <si>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</si>
  <si>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</si>
  <si>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</si>
  <si>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</si>
  <si>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</si>
  <si>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</si>
  <si>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</si>
  <si>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</si>
  <si>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</si>
  <si>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</si>
  <si>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</si>
  <si>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</si>
  <si>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</si>
  <si>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</si>
  <si>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</si>
  <si>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</si>
  <si>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</si>
  <si>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</si>
  <si>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</si>
  <si>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</si>
  <si>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</si>
  <si>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</si>
  <si>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</si>
  <si>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</si>
  <si>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</si>
  <si>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</si>
  <si>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</si>
  <si>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</si>
  <si>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</si>
  <si>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</si>
  <si>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</si>
  <si>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</si>
  <si>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</si>
  <si>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</si>
  <si>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</si>
  <si>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</si>
  <si>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</si>
  <si>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</si>
  <si>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</si>
  <si>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</si>
  <si>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</si>
  <si>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</si>
  <si>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</si>
  <si>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</si>
  <si>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</si>
  <si>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</si>
  <si>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</si>
  <si>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</si>
  <si>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</si>
  <si>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</si>
  <si>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</si>
  <si>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</si>
  <si>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</si>
  <si>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</si>
  <si>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</si>
  <si>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</si>
  <si>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</si>
  <si>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</si>
  <si>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</si>
  <si>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</si>
  <si>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</si>
  <si>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</si>
  <si>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</si>
  <si>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</si>
  <si>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</si>
  <si>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</si>
  <si>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</si>
  <si>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</si>
  <si>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</si>
  <si>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</si>
  <si>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</si>
  <si>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</si>
  <si>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</si>
  <si>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</si>
  <si>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</si>
  <si>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</si>
  <si>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</si>
  <si>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</si>
  <si>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</si>
  <si>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</si>
  <si>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</si>
  <si>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</si>
  <si>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</si>
  <si>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</si>
  <si>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</si>
  <si>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</si>
  <si>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</si>
  <si>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</si>
  <si>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</si>
  <si>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</si>
  <si>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</si>
  <si>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</si>
  <si>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</si>
  <si>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</si>
  <si>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</si>
  <si>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</si>
  <si>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</si>
  <si>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</si>
  <si>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</si>
  <si>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</si>
  <si>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</si>
  <si>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</si>
  <si>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</si>
  <si>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</si>
  <si>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</si>
  <si>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</si>
  <si>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</si>
  <si>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</si>
  <si>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</si>
  <si>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</si>
  <si>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</si>
  <si>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</si>
  <si>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</si>
  <si>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</si>
  <si>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</si>
  <si>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</si>
  <si>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</si>
  <si>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</si>
  <si>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</si>
  <si>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</si>
  <si>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</si>
  <si>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</si>
  <si>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</si>
  <si>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</si>
  <si>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</si>
  <si>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</si>
  <si>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</si>
  <si>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</si>
  <si>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</si>
  <si>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</si>
  <si>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</si>
  <si>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</si>
  <si>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</si>
  <si>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</si>
  <si>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</si>
  <si>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</si>
  <si>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</si>
  <si>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</si>
  <si>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</si>
  <si>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</si>
  <si>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</si>
  <si>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</si>
  <si>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</si>
  <si>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</si>
  <si>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</si>
  <si>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</si>
  <si>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</si>
  <si>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</si>
  <si>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</si>
  <si>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</si>
  <si>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</si>
  <si>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</si>
  <si>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</si>
  <si>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</si>
  <si>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</si>
  <si>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</si>
  <si>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</si>
  <si>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</si>
  <si>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</si>
  <si>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</si>
  <si>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</si>
  <si>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</si>
  <si>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</si>
  <si>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</si>
  <si>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</si>
  <si>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</si>
  <si>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</si>
  <si>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</si>
  <si>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</si>
  <si>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</si>
  <si>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</si>
  <si>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</si>
  <si>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</si>
  <si>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</si>
  <si>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</si>
  <si>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</si>
  <si>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</si>
  <si>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</si>
  <si>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</si>
  <si>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</si>
  <si>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</si>
  <si>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</si>
  <si>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</si>
  <si>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</si>
  <si>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</si>
  <si>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</si>
  <si>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</si>
  <si>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</si>
  <si>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</si>
  <si>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</si>
  <si>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</si>
  <si>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</si>
  <si>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</si>
  <si>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</si>
  <si>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</si>
  <si>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</si>
  <si>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</si>
  <si>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</si>
  <si>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</si>
  <si>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</si>
  <si>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</si>
  <si>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</si>
  <si>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</si>
  <si>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</si>
  <si>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</si>
  <si>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</si>
  <si>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</si>
  <si>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</si>
  <si>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</si>
  <si>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</si>
  <si>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</si>
  <si>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</si>
  <si>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</si>
  <si>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</si>
  <si>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</si>
  <si>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</si>
  <si>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</si>
  <si>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</si>
  <si>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</si>
  <si>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</si>
  <si>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</si>
  <si>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</si>
  <si>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</si>
  <si>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</si>
  <si>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</si>
  <si>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</si>
  <si>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</si>
  <si>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</si>
  <si>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</si>
  <si>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</si>
  <si>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</si>
  <si>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</si>
  <si>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</si>
  <si>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</si>
  <si>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</si>
  <si>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</si>
  <si>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</si>
  <si>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</si>
  <si>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</si>
  <si>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</si>
  <si>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</si>
  <si>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</si>
  <si>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</si>
  <si>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</si>
  <si>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</si>
  <si>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</si>
  <si>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</si>
  <si>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</si>
  <si>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</si>
  <si>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</si>
  <si>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</si>
  <si>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</si>
  <si>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</si>
  <si>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</si>
  <si>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</si>
  <si>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</si>
  <si>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</si>
  <si>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</si>
  <si>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</si>
  <si>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</si>
  <si>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</si>
  <si>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</si>
  <si>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</si>
  <si>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</si>
  <si>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</si>
  <si>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</si>
  <si>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</si>
  <si>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</si>
  <si>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</si>
  <si>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</si>
  <si>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</si>
  <si>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</si>
  <si>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</si>
  <si>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</si>
  <si>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</si>
  <si>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</si>
  <si>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</si>
  <si>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</si>
  <si>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</si>
  <si>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</si>
  <si>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</si>
  <si>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</si>
  <si>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</si>
  <si>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</si>
  <si>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</si>
  <si>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</si>
  <si>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</si>
  <si>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</si>
  <si>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</si>
  <si>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</si>
  <si>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</si>
  <si>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</si>
  <si>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</si>
  <si>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</si>
  <si>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</si>
  <si>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</si>
  <si>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</si>
  <si>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</si>
  <si>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</si>
  <si>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</si>
  <si>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</si>
  <si>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</si>
  <si>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</si>
  <si>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</si>
  <si>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</si>
  <si>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</si>
  <si>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</si>
  <si>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</si>
  <si>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</si>
  <si>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</si>
  <si>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</si>
  <si>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</si>
  <si>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</si>
  <si>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</si>
  <si>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</si>
  <si>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</si>
  <si>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</si>
  <si>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</si>
  <si>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</si>
  <si>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</si>
  <si>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</si>
  <si>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</si>
  <si>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</si>
  <si>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</si>
  <si>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</si>
  <si>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</si>
  <si>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</si>
  <si>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</si>
  <si>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</si>
  <si>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</si>
  <si>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</si>
  <si>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</si>
  <si>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</si>
  <si>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</si>
  <si>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</si>
  <si>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</si>
  <si>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</si>
  <si>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</si>
  <si>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</si>
  <si>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</si>
  <si>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</si>
  <si>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</si>
  <si>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</si>
  <si>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</si>
  <si>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</si>
  <si>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</si>
  <si>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</si>
  <si>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</si>
  <si>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</si>
  <si>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</si>
  <si>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</si>
  <si>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</si>
  <si>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</si>
  <si>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</si>
  <si>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</si>
  <si>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</si>
  <si>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</si>
  <si>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</si>
  <si>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</si>
  <si>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</si>
  <si>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</si>
  <si>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</si>
  <si>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</si>
  <si>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</si>
  <si>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</si>
  <si>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</si>
  <si>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</si>
  <si>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</si>
  <si>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</si>
  <si>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</si>
  <si>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</si>
  <si>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</si>
  <si>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</si>
  <si>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</si>
  <si>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</si>
  <si>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</si>
  <si>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</si>
  <si>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</si>
  <si>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</si>
  <si>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</si>
  <si>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</si>
  <si>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</si>
  <si>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</si>
  <si>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</si>
  <si>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</si>
  <si>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</si>
  <si>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</si>
  <si>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</si>
  <si>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</si>
  <si>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</si>
  <si>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</si>
  <si>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</si>
  <si>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</si>
  <si>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</si>
  <si>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</si>
  <si>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</si>
  <si>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</si>
  <si>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</si>
  <si>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</si>
  <si>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</si>
  <si>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</si>
  <si>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</si>
  <si>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</si>
  <si>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</si>
  <si>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</si>
  <si>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</si>
  <si>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</si>
  <si>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</si>
  <si>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</si>
  <si>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</si>
  <si>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</si>
  <si>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</si>
  <si>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</si>
  <si>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</si>
  <si>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</si>
  <si>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</si>
  <si>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</si>
  <si>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</si>
  <si>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</si>
  <si>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</si>
  <si>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</si>
  <si>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</si>
  <si>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</si>
  <si>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</si>
  <si>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</si>
  <si>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</si>
  <si>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</si>
  <si>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</si>
  <si>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</si>
  <si>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</si>
  <si>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</si>
  <si>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</si>
  <si>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</si>
  <si>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</si>
  <si>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</si>
  <si>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</si>
  <si>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</si>
  <si>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</si>
  <si>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</si>
  <si>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</si>
  <si>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</si>
  <si>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</si>
  <si>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</si>
  <si>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</si>
  <si>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</si>
  <si>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</si>
  <si>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</si>
  <si>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</si>
  <si>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</si>
  <si>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</si>
  <si>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</si>
  <si>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</si>
  <si>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</si>
  <si>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</si>
  <si>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</si>
  <si>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</si>
  <si>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</si>
  <si>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</si>
  <si>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</si>
  <si>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</si>
  <si>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</si>
  <si>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</si>
  <si>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</si>
  <si>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</si>
  <si>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</si>
  <si>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</si>
  <si>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</si>
  <si>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</si>
  <si>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</si>
  <si>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</si>
  <si>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</si>
  <si>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</si>
  <si>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</si>
  <si>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</si>
  <si>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</si>
  <si>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</si>
  <si>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</si>
  <si>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</si>
  <si>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</si>
  <si>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</si>
  <si>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</si>
  <si>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</si>
  <si>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</si>
  <si>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</si>
  <si>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</si>
  <si>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</si>
  <si>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</si>
  <si>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</si>
  <si>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</si>
  <si>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</si>
  <si>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</si>
  <si>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</si>
  <si>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</si>
  <si>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</si>
  <si>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</si>
  <si>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</si>
  <si>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</si>
  <si>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</si>
  <si>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</si>
  <si>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</si>
  <si>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</si>
  <si>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</si>
  <si>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</si>
  <si>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</si>
  <si>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</si>
  <si>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</si>
  <si>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</si>
  <si>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</si>
  <si>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</si>
  <si>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</si>
  <si>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</si>
  <si>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</si>
  <si>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</si>
  <si>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</si>
  <si>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</si>
  <si>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</si>
  <si>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</si>
  <si>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</si>
  <si>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</si>
  <si>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</si>
  <si>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</si>
  <si>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</si>
  <si>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</si>
  <si>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</si>
  <si>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</si>
  <si>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</si>
  <si>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</si>
  <si>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</si>
  <si>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</si>
  <si>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</si>
  <si>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</si>
  <si>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</si>
  <si>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</si>
  <si>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</si>
  <si>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</si>
  <si>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</si>
  <si>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</si>
  <si>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</si>
  <si>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</si>
  <si>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</si>
  <si>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</si>
  <si>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</si>
  <si>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</si>
  <si>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</si>
  <si>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</si>
  <si>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</si>
  <si>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</si>
  <si>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</si>
  <si>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</si>
  <si>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</si>
  <si>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</si>
  <si>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</si>
  <si>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</si>
  <si>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</si>
  <si>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</si>
  <si>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</si>
  <si>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</si>
  <si>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</si>
  <si>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</si>
  <si>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</si>
  <si>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</si>
  <si>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</si>
  <si>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</si>
  <si>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</si>
  <si>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</si>
  <si>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</si>
  <si>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</si>
  <si>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</si>
  <si>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</si>
  <si>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</si>
  <si>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</si>
  <si>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</si>
  <si>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</si>
  <si>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</si>
  <si>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</si>
  <si>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</si>
  <si>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</si>
  <si>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</si>
  <si>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</si>
  <si>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</si>
  <si>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</si>
  <si>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</si>
  <si>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</si>
  <si>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</si>
  <si>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</si>
  <si>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</si>
  <si>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</si>
  <si>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</si>
  <si>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</si>
  <si>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</si>
  <si>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</si>
  <si>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</si>
  <si>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</si>
  <si>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</si>
  <si>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</si>
  <si>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</si>
  <si>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</si>
  <si>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</si>
  <si>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</si>
  <si>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</si>
  <si>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</si>
  <si>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</si>
  <si>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</si>
  <si>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</si>
  <si>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</si>
  <si>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</si>
  <si>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</si>
  <si>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</si>
  <si>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</si>
  <si>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</si>
  <si>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</si>
  <si>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</si>
  <si>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</si>
  <si>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</si>
  <si>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</si>
  <si>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</si>
  <si>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</si>
  <si>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</si>
  <si>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</si>
  <si>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</si>
  <si>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</si>
  <si>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</si>
  <si>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</si>
  <si>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</si>
  <si>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</si>
  <si>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</si>
  <si>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</si>
  <si>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</si>
  <si>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</si>
  <si>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</si>
  <si>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</si>
  <si>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</si>
  <si>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</si>
  <si>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</si>
  <si>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</si>
  <si>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</si>
  <si>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</si>
  <si>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</si>
  <si>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</si>
  <si>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</si>
  <si>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</si>
  <si>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</si>
  <si>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</si>
  <si>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</si>
  <si>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</si>
  <si>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</si>
  <si>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</si>
  <si>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</si>
  <si>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</si>
  <si>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</si>
  <si>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</si>
  <si>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</si>
  <si>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</si>
  <si>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</si>
  <si>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</si>
  <si>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</si>
  <si>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</si>
  <si>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</si>
  <si>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</si>
  <si>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</si>
  <si>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</si>
  <si>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</si>
  <si>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</si>
  <si>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</si>
  <si>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</si>
  <si>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</si>
  <si>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</si>
  <si>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</si>
  <si>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</si>
  <si>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</si>
  <si>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</si>
  <si>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</si>
  <si>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</si>
  <si>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</si>
  <si>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</si>
  <si>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</si>
  <si>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</si>
  <si>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</si>
  <si>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</si>
  <si>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</si>
  <si>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</si>
  <si>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</si>
  <si>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</si>
  <si>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</si>
  <si>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</si>
  <si>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</si>
  <si>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</si>
  <si>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</si>
  <si>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</si>
  <si>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</si>
  <si>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</si>
  <si>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</si>
  <si>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</si>
  <si>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</si>
  <si>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</si>
  <si>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</si>
  <si>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</si>
  <si>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</si>
  <si>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</si>
  <si>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</si>
  <si>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</si>
  <si>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</si>
  <si>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</si>
  <si>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</si>
  <si>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</si>
  <si>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</si>
  <si>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</si>
  <si>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</si>
  <si>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</si>
  <si>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</si>
  <si>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</si>
  <si>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</si>
  <si>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</si>
  <si>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</si>
  <si>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</si>
  <si>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</si>
  <si>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</si>
  <si>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</si>
  <si>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</si>
  <si>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</si>
  <si>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</si>
  <si>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</si>
  <si>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</si>
  <si>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</si>
  <si>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</si>
  <si>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</si>
  <si>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</si>
  <si>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</si>
  <si>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</si>
  <si>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</si>
  <si>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</si>
  <si>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</si>
  <si>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</si>
  <si>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</si>
  <si>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</si>
  <si>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</si>
  <si>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</si>
  <si>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</si>
  <si>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</si>
  <si>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</si>
  <si>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</si>
  <si>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</si>
  <si>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</si>
  <si>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</si>
  <si>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</si>
  <si>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</si>
  <si>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</si>
  <si>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</si>
  <si>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</si>
  <si>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</si>
  <si>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</si>
  <si>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</si>
  <si>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</si>
  <si>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</si>
  <si>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</si>
  <si>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</si>
  <si>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</si>
  <si>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</si>
  <si>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</si>
  <si>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</si>
  <si>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</si>
  <si>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</si>
  <si>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</si>
  <si>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</si>
  <si>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</si>
  <si>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</si>
  <si>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</si>
  <si>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</si>
  <si>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</si>
  <si>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</si>
  <si>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</si>
  <si>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</si>
  <si>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</si>
  <si>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</si>
  <si>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</si>
  <si>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</si>
  <si>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</si>
  <si>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</si>
  <si>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</si>
  <si>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</si>
  <si>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</si>
  <si>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</si>
  <si>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</si>
  <si>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</si>
  <si>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</si>
  <si>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</si>
  <si>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</si>
  <si>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</si>
  <si>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</si>
  <si>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</si>
  <si>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</si>
  <si>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</si>
  <si>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</si>
  <si>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</si>
  <si>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</si>
  <si>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</si>
  <si>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</si>
  <si>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</si>
  <si>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</si>
  <si>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</si>
  <si>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</si>
  <si>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</si>
  <si>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</si>
  <si>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</si>
  <si>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</si>
  <si>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</si>
  <si>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</si>
  <si>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</si>
  <si>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</si>
  <si>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</si>
  <si>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</si>
  <si>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</si>
  <si>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</si>
  <si>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</si>
  <si>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</si>
  <si>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</si>
  <si>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</si>
  <si>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</si>
  <si>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</si>
  <si>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</si>
  <si>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</si>
  <si>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</si>
  <si>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</si>
  <si>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</si>
  <si>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</si>
  <si>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</si>
  <si>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</si>
  <si>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</si>
  <si>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</si>
  <si>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</si>
  <si>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</si>
  <si>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</si>
  <si>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</si>
  <si>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</si>
  <si>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</si>
  <si>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</si>
  <si>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</si>
  <si>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</si>
  <si>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</si>
  <si>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</si>
  <si>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</si>
  <si>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</si>
  <si>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</si>
  <si>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</si>
  <si>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</si>
  <si>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</si>
  <si>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</si>
  <si>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</si>
  <si>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</si>
  <si>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</si>
  <si>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</si>
  <si>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</si>
  <si>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</si>
  <si>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</si>
  <si>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</si>
  <si>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</si>
  <si>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</si>
  <si>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</si>
  <si>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</si>
  <si>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</si>
  <si>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</si>
  <si>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</si>
  <si>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</si>
  <si>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</si>
  <si>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</si>
  <si>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</si>
  <si>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</si>
  <si>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</si>
  <si>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</si>
  <si>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</si>
  <si>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</si>
  <si>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</si>
  <si>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</si>
  <si>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</si>
  <si>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</si>
  <si>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</si>
  <si>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</si>
  <si>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</si>
  <si>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</si>
  <si>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</si>
  <si>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</si>
  <si>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</si>
  <si>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</si>
  <si>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</si>
  <si>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</si>
  <si>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</si>
  <si>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</si>
  <si>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</si>
  <si>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</si>
  <si>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</si>
  <si>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</si>
  <si>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</si>
  <si>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</si>
  <si>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</si>
  <si>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</si>
  <si>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</si>
  <si>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</si>
  <si>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</si>
  <si>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</si>
  <si>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</si>
  <si>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</si>
  <si>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</si>
  <si>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</si>
  <si>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</si>
  <si>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</si>
  <si>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</si>
  <si>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</si>
  <si>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</si>
  <si>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</si>
  <si>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</si>
  <si>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</si>
  <si>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</si>
  <si>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</si>
  <si>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</si>
  <si>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</si>
  <si>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</si>
  <si>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</si>
  <si>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</si>
  <si>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</si>
  <si>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</si>
  <si>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</si>
  <si>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</si>
  <si>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</si>
  <si>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</si>
  <si>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</si>
  <si>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</si>
  <si>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</si>
  <si>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</si>
  <si>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</si>
  <si>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</si>
  <si>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</si>
  <si>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</si>
  <si>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</si>
  <si>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</si>
  <si>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</si>
  <si>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</si>
  <si>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</si>
  <si>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</si>
  <si>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</si>
  <si>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</si>
  <si>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</si>
  <si>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</si>
  <si>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</si>
  <si>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</si>
  <si>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</si>
  <si>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</si>
  <si>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</si>
  <si>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</si>
  <si>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</si>
  <si>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</si>
  <si>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</si>
  <si>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</si>
  <si>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</si>
  <si>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</si>
  <si>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</si>
  <si>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</si>
  <si>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</si>
  <si>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</si>
  <si>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</si>
  <si>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</si>
  <si>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</si>
  <si>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</si>
  <si>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</si>
  <si>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</si>
  <si>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</si>
  <si>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</si>
  <si>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</si>
  <si>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</si>
  <si>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</si>
  <si>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</si>
  <si>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</si>
  <si>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</si>
  <si>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</si>
  <si>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</si>
  <si>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</si>
  <si>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</si>
  <si>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</si>
  <si>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</si>
  <si>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</si>
  <si>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</si>
  <si>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</si>
  <si>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</si>
  <si>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</si>
  <si>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</si>
  <si>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</si>
  <si>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</si>
  <si>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</si>
  <si>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</si>
  <si>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</si>
  <si>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</si>
  <si>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</si>
  <si>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</si>
  <si>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</si>
  <si>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</si>
  <si>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</si>
  <si>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</si>
  <si>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</si>
  <si>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</si>
  <si>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</si>
  <si>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</si>
  <si>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</si>
  <si>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</si>
  <si>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</si>
  <si>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</si>
  <si>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</si>
  <si>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</si>
  <si>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</si>
  <si>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</si>
  <si>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</si>
  <si>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</si>
  <si>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</si>
  <si>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</si>
  <si>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</si>
  <si>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</si>
  <si>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</si>
  <si>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</si>
  <si>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</si>
  <si>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</si>
  <si>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</si>
  <si>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</si>
  <si>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</si>
  <si>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</si>
  <si>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</si>
  <si>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</si>
  <si>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</si>
  <si>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</si>
  <si>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</si>
  <si>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</si>
  <si>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</si>
  <si>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</si>
  <si>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</si>
  <si>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</si>
  <si>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</si>
  <si>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</si>
  <si>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</si>
  <si>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</si>
  <si>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</si>
  <si>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</si>
  <si>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</si>
  <si>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</si>
  <si>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</si>
  <si>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</si>
  <si>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</si>
  <si>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</si>
  <si>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</si>
  <si>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</si>
  <si>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</si>
  <si>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</si>
  <si>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</si>
  <si>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</si>
  <si>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</si>
  <si>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</si>
  <si>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</si>
  <si>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</si>
  <si>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</si>
  <si>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</si>
  <si>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</si>
  <si>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</si>
  <si>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</si>
  <si>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</si>
  <si>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</si>
  <si>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</si>
  <si>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</si>
  <si>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</si>
  <si>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</si>
  <si>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</si>
  <si>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</si>
  <si>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</si>
  <si>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</si>
  <si>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</si>
  <si>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</si>
  <si>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</si>
  <si>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</si>
  <si>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</si>
  <si>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</si>
  <si>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</si>
  <si>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</si>
  <si>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</si>
  <si>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</si>
  <si>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</si>
  <si>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</si>
  <si>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</si>
  <si>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</si>
  <si>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</si>
  <si>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</si>
  <si>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</si>
  <si>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</si>
  <si>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</si>
  <si>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</si>
  <si>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</si>
  <si>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</si>
  <si>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</si>
  <si>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</si>
  <si>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</si>
  <si>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</si>
  <si>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</si>
  <si>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</si>
  <si>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</si>
  <si>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</si>
  <si>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</si>
  <si>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</si>
  <si>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</si>
  <si>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</si>
  <si>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</si>
  <si>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</si>
  <si>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</si>
  <si>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</si>
  <si>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</si>
  <si>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</si>
  <si>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</si>
  <si>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</si>
  <si>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</si>
  <si>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</si>
  <si>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</si>
  <si>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</si>
  <si>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</si>
  <si>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</si>
  <si>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</si>
  <si>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</si>
  <si>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</si>
  <si>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</si>
  <si>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</si>
  <si>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</si>
  <si>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</si>
  <si>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</si>
  <si>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</si>
  <si>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</si>
  <si>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</si>
  <si>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</si>
  <si>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</si>
  <si>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</si>
  <si>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</si>
  <si>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</si>
  <si>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</si>
  <si>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</si>
  <si>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</si>
  <si>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</si>
  <si>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</si>
  <si>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</si>
  <si>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</si>
  <si>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</si>
  <si>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</si>
  <si>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</si>
  <si>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</si>
  <si>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</si>
  <si>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</si>
  <si>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</si>
  <si>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</si>
  <si>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</si>
  <si>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</si>
  <si>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</si>
  <si>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</si>
  <si>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</si>
  <si>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</si>
  <si>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</si>
  <si>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</si>
  <si>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</si>
  <si>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</si>
  <si>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</si>
  <si>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</si>
  <si>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</si>
  <si>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</si>
  <si>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</si>
  <si>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</si>
  <si>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</si>
  <si>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</si>
  <si>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</si>
  <si>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</si>
  <si>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</si>
  <si>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</si>
  <si>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</si>
  <si>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</si>
  <si>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</si>
  <si>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</si>
  <si>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</si>
  <si>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</si>
  <si>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</si>
  <si>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</si>
  <si>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</si>
  <si>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</si>
  <si>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</si>
  <si>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</si>
  <si>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</si>
  <si>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</si>
  <si>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</si>
  <si>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</si>
  <si>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</si>
  <si>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</si>
  <si>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</si>
  <si>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</si>
  <si>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</si>
  <si>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</si>
  <si>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</si>
  <si>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</si>
  <si>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</si>
  <si>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</si>
  <si>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</si>
  <si>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</si>
  <si>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</si>
  <si>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</si>
  <si>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</si>
  <si>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</si>
  <si>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</si>
  <si>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</si>
  <si>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</si>
  <si>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</si>
  <si>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</si>
  <si>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</si>
  <si>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</si>
  <si>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</si>
  <si>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</si>
  <si>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</si>
  <si>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</si>
  <si>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</si>
  <si>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</si>
  <si>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</si>
  <si>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</si>
  <si>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</si>
  <si>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</si>
  <si>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</si>
  <si>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</si>
  <si>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</si>
  <si>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</si>
  <si>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</si>
  <si>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</si>
  <si>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</si>
  <si>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</si>
  <si>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</si>
  <si>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</si>
  <si>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</si>
  <si>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</si>
  <si>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</si>
  <si>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</si>
  <si>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</si>
  <si>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</si>
  <si>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</si>
  <si>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</si>
  <si>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</si>
  <si>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</si>
  <si>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</si>
  <si>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</si>
  <si>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</si>
  <si>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</si>
  <si>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</si>
  <si>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</si>
  <si>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</si>
  <si>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</si>
  <si>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</si>
  <si>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</si>
  <si>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</si>
  <si>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</si>
  <si>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</si>
  <si>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</si>
  <si>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</si>
  <si>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</si>
  <si>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</si>
  <si>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</si>
  <si>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</si>
  <si>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</si>
  <si>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</si>
  <si>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</si>
  <si>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</si>
  <si>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</si>
  <si>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</si>
  <si>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</si>
  <si>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</si>
  <si>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</si>
  <si>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</si>
  <si>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</si>
  <si>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</si>
  <si>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</si>
  <si>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</si>
  <si>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</si>
  <si>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</si>
  <si>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</si>
  <si>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</si>
  <si>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</si>
  <si>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</si>
  <si>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</si>
  <si>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</si>
  <si>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</si>
  <si>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</si>
  <si>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</si>
  <si>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</si>
  <si>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</si>
  <si>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</si>
  <si>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</si>
  <si>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</si>
  <si>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</si>
  <si>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</si>
  <si>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</si>
  <si>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</si>
  <si>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</si>
  <si>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</si>
  <si>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</si>
  <si>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</si>
  <si>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</si>
  <si>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</si>
  <si>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</si>
  <si>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</si>
  <si>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</si>
  <si>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</si>
  <si>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</si>
  <si>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</si>
  <si>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</si>
  <si>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</si>
  <si>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</si>
  <si>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</si>
  <si>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</si>
  <si>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</si>
  <si>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</si>
  <si>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</si>
  <si>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</si>
  <si>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</si>
  <si>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</si>
  <si>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</si>
  <si>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</si>
  <si>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</si>
  <si>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</si>
  <si>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</si>
  <si>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</si>
  <si>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</si>
  <si>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</si>
  <si>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</si>
  <si>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</si>
  <si>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</si>
  <si>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</si>
  <si>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</si>
  <si>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</si>
  <si>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</si>
  <si>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</si>
  <si>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</si>
  <si>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</si>
  <si>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</si>
  <si>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</si>
  <si>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</si>
  <si>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</si>
  <si>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</si>
  <si>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</si>
  <si>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</si>
  <si>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</si>
  <si>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</si>
  <si>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</si>
  <si>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</si>
  <si>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</si>
  <si>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</si>
  <si>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</si>
  <si>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</si>
  <si>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</si>
  <si>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</si>
  <si>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</si>
  <si>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</si>
  <si>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</si>
  <si>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</si>
  <si>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</si>
  <si>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</si>
  <si>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</si>
  <si>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</si>
  <si>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</si>
  <si>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</si>
  <si>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</si>
  <si>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</si>
  <si>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</si>
  <si>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</si>
  <si>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</si>
  <si>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</si>
  <si>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</si>
  <si>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</si>
  <si>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</si>
  <si>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</si>
  <si>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</si>
  <si>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</si>
  <si>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</si>
  <si>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</si>
  <si>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</si>
  <si>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</si>
  <si>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</si>
  <si>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</si>
  <si>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</si>
  <si>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</si>
  <si>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</si>
  <si>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</si>
  <si>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</si>
  <si>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</si>
  <si>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</si>
  <si>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</si>
  <si>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</si>
  <si>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</si>
  <si>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</si>
  <si>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</si>
  <si>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</si>
  <si>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</si>
  <si>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</si>
  <si>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</si>
  <si>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</si>
  <si>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</si>
  <si>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</si>
  <si>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</si>
  <si>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</si>
  <si>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</si>
  <si>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</si>
  <si>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</si>
  <si>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</si>
  <si>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</si>
  <si>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</si>
  <si>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</si>
  <si>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</si>
  <si>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</si>
  <si>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</si>
  <si>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</si>
  <si>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</si>
  <si>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</si>
  <si>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</si>
  <si>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</si>
  <si>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</si>
  <si>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</si>
  <si>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</si>
  <si>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</si>
  <si>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</si>
  <si>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</si>
  <si>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</si>
  <si>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</si>
  <si>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</si>
  <si>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</si>
  <si>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</si>
  <si>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</si>
  <si>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</si>
  <si>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</si>
  <si>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</si>
  <si>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</si>
  <si>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</si>
  <si>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</si>
  <si>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</si>
  <si>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</si>
  <si>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</si>
  <si>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</si>
  <si>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</si>
  <si>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</si>
  <si>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</si>
  <si>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</si>
  <si>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</si>
  <si>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</si>
  <si>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</si>
  <si>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</si>
  <si>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</si>
  <si>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</si>
  <si>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</si>
  <si>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</si>
  <si>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</si>
  <si>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</si>
  <si>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</si>
  <si>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</si>
  <si>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</si>
  <si>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</si>
  <si>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</si>
  <si>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</si>
  <si>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</si>
  <si>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</si>
  <si>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</si>
  <si>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</si>
  <si>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</si>
  <si>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</si>
  <si>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</si>
  <si>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</si>
  <si>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</si>
  <si>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</si>
  <si>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</si>
  <si>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</si>
  <si>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</si>
  <si>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</si>
  <si>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</si>
  <si>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</si>
  <si>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</si>
  <si>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</si>
  <si>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</si>
  <si>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</si>
  <si>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</si>
  <si>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</si>
  <si>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</si>
  <si>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</si>
  <si>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</si>
  <si>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</si>
  <si>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</si>
  <si>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</si>
  <si>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</si>
  <si>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</si>
  <si>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</si>
  <si>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</si>
  <si>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</si>
  <si>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</si>
  <si>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</si>
  <si>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</si>
  <si>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</si>
  <si>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</si>
  <si>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</si>
  <si>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</si>
  <si>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</si>
  <si>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</si>
  <si>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</si>
  <si>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</si>
  <si>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</si>
  <si>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</si>
  <si>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</si>
  <si>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</si>
  <si>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</si>
  <si>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</si>
  <si>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</si>
  <si>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</si>
  <si>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</si>
  <si>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</si>
  <si>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</si>
  <si>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</si>
  <si>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</si>
  <si>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</si>
  <si>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</si>
  <si>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</si>
  <si>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</si>
  <si>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</si>
  <si>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</si>
  <si>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</si>
  <si>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</si>
  <si>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</si>
  <si>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</si>
  <si>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</si>
  <si>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</si>
  <si>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</si>
  <si>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</si>
  <si>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</si>
  <si>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</si>
  <si>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</si>
  <si>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</si>
  <si>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</si>
  <si>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</si>
  <si>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</si>
  <si>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</si>
  <si>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</si>
  <si>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</si>
  <si>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</si>
  <si>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</si>
  <si>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</si>
  <si>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</si>
  <si>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</si>
  <si>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</si>
  <si>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</si>
  <si>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</si>
  <si>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</si>
  <si>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</si>
  <si>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</si>
  <si>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</si>
  <si>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</si>
  <si>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</si>
  <si>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</si>
  <si>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</si>
  <si>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</si>
  <si>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</si>
  <si>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</si>
  <si>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</si>
  <si>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</si>
  <si>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</si>
  <si>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</si>
  <si>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</si>
  <si>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</si>
  <si>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</si>
  <si>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</si>
  <si>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</si>
  <si>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</si>
  <si>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</si>
  <si>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</si>
  <si>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</si>
  <si>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</si>
  <si>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</si>
  <si>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</si>
  <si>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</si>
  <si>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</si>
  <si>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</si>
  <si>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</si>
  <si>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</si>
  <si>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</si>
  <si>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</si>
  <si>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</si>
  <si>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</si>
  <si>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</si>
  <si>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</si>
  <si>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</si>
  <si>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</si>
  <si>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</si>
  <si>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</si>
  <si>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</si>
  <si>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</si>
  <si>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</si>
  <si>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</si>
  <si>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</si>
  <si>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</si>
  <si>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</si>
  <si>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</si>
  <si>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</si>
  <si>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</si>
  <si>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</si>
  <si>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</si>
  <si>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</si>
  <si>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</si>
  <si>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</si>
  <si>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</si>
  <si>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</si>
  <si>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</si>
  <si>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</si>
  <si>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</si>
  <si>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</si>
  <si>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</si>
  <si>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</si>
  <si>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</si>
  <si>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</si>
  <si>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</si>
  <si>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</si>
  <si>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</si>
  <si>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</si>
  <si>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</si>
  <si>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</si>
  <si>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</si>
  <si>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</si>
  <si>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</si>
  <si>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</si>
  <si>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</si>
  <si>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</si>
  <si>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</si>
  <si>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</si>
  <si>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</si>
  <si>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</si>
  <si>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</si>
  <si>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</si>
  <si>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</si>
  <si>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</si>
  <si>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</si>
  <si>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</si>
  <si>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</si>
  <si>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</si>
  <si>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</si>
  <si>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</si>
  <si>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</si>
  <si>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</si>
  <si>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</si>
  <si>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</si>
  <si>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</si>
  <si>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</si>
  <si>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</si>
  <si>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</si>
  <si>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</si>
  <si>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</si>
  <si>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</si>
  <si>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</si>
  <si>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</si>
  <si>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</si>
  <si>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</si>
  <si>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</si>
  <si>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</si>
  <si>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</si>
  <si>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</si>
  <si>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</si>
  <si>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</si>
  <si>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</si>
  <si>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</si>
  <si>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</si>
  <si>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</si>
  <si>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</si>
  <si>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</si>
  <si>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</si>
  <si>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</si>
  <si>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</si>
  <si>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</si>
  <si>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</si>
  <si>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</si>
  <si>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</si>
  <si>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</si>
  <si>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</si>
  <si>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</si>
  <si>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</si>
  <si>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</si>
  <si>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</si>
  <si>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</si>
  <si>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</si>
  <si>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</si>
  <si>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</si>
  <si>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</si>
  <si>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</si>
  <si>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</si>
  <si>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</si>
  <si>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</si>
  <si>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</si>
  <si>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</si>
  <si>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</si>
  <si>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</si>
  <si>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</si>
  <si>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</si>
  <si>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</si>
  <si>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</si>
  <si>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</si>
  <si>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</si>
  <si>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</si>
  <si>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</si>
  <si>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</si>
  <si>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</si>
  <si>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</si>
  <si>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</si>
  <si>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</si>
  <si>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</si>
  <si>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</si>
  <si>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</si>
  <si>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</si>
  <si>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</si>
  <si>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</si>
  <si>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</si>
  <si>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</si>
  <si>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</si>
  <si>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</si>
  <si>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</si>
  <si>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</si>
  <si>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</si>
  <si>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</si>
  <si>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</si>
  <si>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</si>
  <si>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</si>
  <si>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</si>
  <si>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</si>
  <si>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</si>
  <si>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</si>
  <si>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</si>
  <si>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</si>
  <si>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</si>
  <si>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</si>
  <si>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</si>
  <si>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</si>
  <si>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</si>
  <si>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</si>
  <si>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</si>
  <si>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</si>
  <si>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</si>
  <si>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</si>
  <si>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</si>
  <si>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</si>
  <si>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</si>
  <si>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</si>
  <si>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</si>
  <si>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</si>
  <si>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</si>
  <si>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</si>
  <si>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</si>
  <si>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</si>
  <si>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</si>
  <si>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</si>
  <si>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</si>
  <si>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</si>
  <si>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</si>
  <si>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</si>
  <si>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</si>
  <si>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</si>
  <si>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</si>
  <si>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</si>
  <si>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</si>
  <si>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</si>
  <si>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</si>
  <si>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</si>
  <si>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</si>
  <si>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</si>
  <si>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</si>
  <si>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</si>
  <si>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</si>
  <si>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</si>
  <si>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</si>
  <si>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</si>
  <si>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</si>
  <si>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</si>
  <si>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</si>
  <si>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</si>
  <si>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</si>
  <si>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</si>
  <si>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</si>
  <si>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</si>
  <si>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</si>
  <si>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</si>
  <si>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</si>
  <si>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</si>
  <si>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</si>
  <si>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</si>
  <si>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</si>
  <si>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</si>
  <si>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</si>
  <si>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</si>
  <si>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</si>
  <si>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</si>
  <si>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</si>
  <si>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</si>
  <si>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</si>
  <si>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</si>
  <si>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</si>
  <si>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</si>
  <si>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</si>
  <si>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</si>
  <si>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</si>
  <si>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</si>
  <si>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</si>
  <si>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</si>
  <si>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</si>
  <si>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</si>
  <si>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</si>
  <si>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</si>
  <si>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</si>
  <si>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</si>
  <si>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</si>
  <si>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</si>
  <si>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</si>
  <si>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</si>
  <si>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</si>
  <si>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</si>
  <si>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</si>
  <si>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</si>
  <si>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</si>
  <si>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</si>
  <si>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</si>
  <si>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</si>
  <si>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</si>
  <si>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</si>
  <si>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</si>
  <si>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</si>
  <si>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</si>
  <si>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</si>
  <si>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</si>
  <si>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</si>
  <si>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</si>
  <si>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</si>
  <si>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</si>
  <si>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</si>
  <si>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</si>
  <si>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</si>
  <si>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</si>
  <si>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</si>
  <si>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</si>
  <si>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</si>
  <si>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</si>
  <si>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</si>
  <si>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</si>
  <si>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</si>
  <si>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</si>
  <si>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</si>
  <si>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</si>
  <si>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</si>
  <si>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</si>
  <si>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</si>
  <si>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</si>
  <si>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</si>
  <si>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</si>
  <si>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</si>
  <si>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</si>
  <si>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</si>
  <si>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</si>
  <si>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</si>
  <si>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</si>
  <si>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</si>
  <si>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</si>
  <si>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</si>
  <si>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</si>
  <si>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</si>
  <si>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</si>
  <si>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</si>
  <si>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</si>
  <si>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</si>
  <si>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</si>
  <si>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</si>
  <si>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</si>
  <si>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</si>
  <si>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</si>
  <si>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</si>
  <si>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</si>
  <si>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</si>
  <si>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</si>
  <si>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</si>
  <si>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</si>
  <si>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</si>
  <si>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</si>
  <si>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</si>
  <si>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</si>
  <si>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</si>
  <si>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</si>
  <si>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</si>
  <si>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</si>
  <si>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</si>
  <si>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</si>
  <si>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</si>
  <si>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</si>
  <si>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</si>
  <si>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</si>
  <si>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</si>
  <si>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</si>
  <si>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</si>
  <si>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</si>
  <si>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</si>
  <si>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</si>
  <si>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</si>
  <si>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</si>
  <si>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</si>
  <si>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</si>
  <si>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</si>
  <si>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</si>
  <si>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</si>
  <si>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</si>
  <si>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</si>
  <si>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</si>
  <si>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</si>
  <si>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</si>
  <si>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</si>
  <si>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</si>
  <si>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</si>
  <si>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</si>
  <si>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</si>
  <si>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</si>
  <si>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</si>
  <si>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</si>
  <si>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</si>
  <si>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</si>
  <si>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</si>
  <si>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</si>
  <si>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</si>
  <si>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</si>
  <si>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</si>
  <si>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</si>
  <si>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</si>
  <si>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</si>
  <si>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</si>
  <si>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</si>
  <si>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</si>
  <si>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</si>
  <si>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</si>
  <si>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</si>
  <si>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</si>
  <si>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</si>
  <si>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</si>
  <si>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</si>
  <si>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</si>
  <si>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</si>
  <si>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</si>
  <si>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</si>
  <si>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</si>
  <si>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</si>
  <si>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</si>
  <si>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</si>
  <si>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</si>
  <si>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</si>
  <si>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</si>
  <si>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</si>
  <si>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</si>
  <si>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</si>
  <si>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</si>
  <si>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</si>
  <si>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</si>
  <si>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</si>
  <si>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</si>
  <si>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</si>
  <si>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</si>
  <si>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</si>
  <si>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</si>
  <si>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</si>
  <si>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</si>
  <si>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</si>
  <si>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</si>
  <si>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</si>
  <si>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</si>
  <si>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</si>
  <si>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</si>
  <si>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</si>
  <si>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</si>
  <si>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</si>
  <si>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</si>
  <si>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</si>
  <si>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</si>
  <si>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</si>
  <si>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</si>
  <si>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</si>
  <si>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</si>
  <si>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</si>
  <si>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</si>
  <si>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</si>
  <si>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</si>
  <si>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</si>
  <si>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</si>
  <si>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</si>
  <si>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</si>
  <si>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</si>
  <si>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</si>
  <si>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</si>
  <si>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</si>
  <si>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</si>
  <si>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</si>
  <si>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</si>
  <si>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</si>
  <si>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</si>
  <si>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</si>
  <si>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</si>
  <si>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</si>
  <si>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</si>
  <si>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</si>
  <si>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</si>
  <si>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</si>
  <si>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</si>
  <si>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</si>
  <si>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</si>
  <si>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</si>
  <si>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</si>
  <si>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</si>
  <si>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</si>
  <si>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</si>
  <si>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</si>
  <si>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</si>
  <si>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</si>
  <si>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</si>
  <si>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</si>
  <si>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</si>
  <si>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</si>
  <si>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</si>
  <si>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</si>
  <si>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</si>
  <si>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</si>
  <si>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</si>
  <si>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</si>
  <si>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</si>
  <si>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</si>
  <si>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</si>
  <si>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</si>
  <si>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</si>
  <si>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</si>
  <si>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</si>
  <si>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</si>
  <si>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</si>
  <si>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</si>
  <si>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</si>
  <si>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</si>
  <si>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</si>
  <si>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</si>
  <si>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</si>
  <si>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</si>
  <si>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</si>
  <si>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</si>
  <si>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</si>
  <si>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</si>
  <si>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</si>
  <si>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</si>
  <si>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</si>
  <si>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</si>
  <si>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</si>
  <si>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</si>
  <si>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</si>
  <si>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</si>
  <si>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</si>
  <si>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</si>
  <si>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</si>
  <si>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</si>
  <si>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</si>
  <si>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</si>
  <si>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</si>
  <si>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</si>
  <si>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</si>
  <si>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</si>
  <si>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</si>
  <si>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</si>
  <si>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</si>
  <si>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</si>
  <si>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</si>
  <si>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</si>
  <si>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</si>
  <si>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</si>
  <si>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</si>
  <si>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</si>
  <si>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</si>
  <si>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</si>
  <si>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</si>
  <si>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</si>
  <si>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</si>
  <si>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</si>
  <si>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</si>
  <si>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</si>
  <si>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</si>
  <si>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</si>
  <si>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</si>
  <si>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</si>
  <si>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</si>
  <si>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</si>
  <si>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</si>
  <si>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</si>
  <si>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</si>
  <si>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</si>
  <si>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</si>
  <si>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</si>
  <si>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</si>
  <si>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</si>
  <si>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</si>
  <si>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</si>
  <si>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</si>
  <si>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</si>
  <si>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</si>
  <si>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</si>
  <si>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</si>
  <si>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</si>
  <si>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</si>
  <si>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</si>
  <si>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</si>
  <si>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</si>
  <si>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</si>
  <si>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</si>
  <si>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</si>
  <si>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</si>
  <si>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</si>
  <si>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</si>
  <si>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</si>
  <si>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</si>
  <si>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</si>
  <si>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</si>
  <si>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</si>
  <si>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</si>
  <si>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</si>
  <si>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</si>
  <si>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</si>
  <si>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</si>
  <si>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</si>
  <si>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</si>
  <si>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</si>
  <si>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</si>
  <si>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</si>
  <si>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</si>
  <si>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</si>
  <si>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</si>
  <si>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</si>
  <si>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</si>
  <si>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</si>
  <si>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</si>
  <si>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</si>
  <si>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</si>
  <si>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</si>
  <si>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</si>
  <si>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</si>
  <si>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</si>
  <si>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</si>
  <si>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</si>
  <si>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</si>
  <si>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</si>
  <si>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</si>
  <si>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</si>
  <si>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</si>
  <si>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</si>
  <si>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</si>
  <si>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</si>
  <si>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</si>
  <si>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</si>
  <si>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</si>
  <si>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</si>
  <si>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</si>
  <si>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</si>
  <si>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</si>
  <si>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</si>
  <si>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</si>
  <si>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</si>
  <si>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</si>
  <si>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</si>
  <si>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</si>
  <si>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</si>
  <si>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</si>
  <si>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</si>
  <si>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</si>
  <si>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</si>
  <si>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</si>
  <si>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</si>
  <si>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</si>
  <si>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</si>
  <si>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</si>
  <si>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</si>
  <si>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</si>
  <si>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</si>
  <si>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</si>
  <si>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</si>
  <si>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</si>
  <si>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</si>
  <si>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</si>
  <si>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</si>
  <si>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</si>
  <si>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</si>
  <si>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</si>
  <si>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</si>
  <si>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</si>
  <si>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</si>
  <si>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</si>
  <si>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</si>
  <si>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</si>
  <si>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</si>
  <si>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</si>
  <si>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</si>
  <si>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</si>
  <si>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</si>
  <si>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</si>
  <si>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</si>
  <si>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</si>
  <si>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</si>
  <si>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</si>
  <si>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</si>
  <si>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</si>
  <si>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</si>
  <si>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</si>
  <si>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</si>
  <si>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</si>
  <si>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</si>
  <si>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</si>
  <si>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</si>
  <si>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</si>
  <si>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</si>
  <si>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</si>
  <si>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</si>
  <si>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</si>
  <si>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</si>
  <si>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</si>
  <si>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</si>
  <si>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</si>
  <si>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</si>
  <si>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</si>
  <si>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</si>
  <si>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</si>
  <si>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</si>
  <si>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</si>
  <si>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</si>
  <si>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</si>
  <si>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</si>
  <si>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</si>
  <si>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</si>
  <si>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</si>
  <si>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</si>
  <si>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</si>
  <si>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</si>
  <si>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</si>
  <si>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</si>
  <si>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</si>
  <si>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</si>
  <si>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</si>
  <si>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</si>
  <si>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</si>
  <si>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</si>
  <si>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</si>
  <si>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</si>
  <si>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</si>
  <si>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</si>
  <si>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</si>
  <si>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</si>
  <si>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</si>
  <si>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</si>
  <si>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</si>
  <si>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</si>
  <si>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</si>
  <si>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</si>
  <si>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</si>
  <si>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</si>
  <si>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</si>
  <si>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</si>
  <si>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</si>
  <si>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</si>
  <si>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</si>
  <si>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</si>
  <si>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</si>
  <si>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</si>
  <si>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</si>
  <si>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</si>
  <si>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</si>
  <si>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</si>
  <si>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</si>
  <si>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</si>
  <si>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</si>
  <si>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</si>
  <si>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</si>
  <si>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</si>
  <si>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</si>
  <si>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</si>
  <si>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</si>
  <si>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</si>
  <si>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</si>
  <si>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</si>
  <si>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</si>
  <si>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</si>
  <si>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</si>
  <si>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</si>
  <si>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</si>
  <si>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</si>
  <si>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</si>
  <si>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</si>
  <si>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</si>
  <si>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</si>
  <si>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</si>
  <si>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</si>
  <si>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</si>
  <si>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</si>
  <si>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</si>
  <si>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</si>
  <si>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</si>
  <si>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</si>
  <si>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</si>
  <si>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</si>
  <si>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</si>
  <si>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</si>
  <si>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</si>
  <si>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</si>
  <si>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</si>
  <si>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</si>
  <si>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</si>
  <si>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</si>
  <si>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</si>
  <si>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</si>
  <si>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</si>
  <si>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</si>
  <si>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</si>
  <si>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</si>
  <si>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</si>
  <si>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</si>
  <si>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</si>
  <si>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</si>
  <si>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</si>
  <si>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</si>
  <si>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</si>
  <si>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</si>
  <si>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</si>
  <si>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</si>
  <si>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</si>
  <si>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</si>
  <si>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</si>
  <si>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</si>
  <si>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</si>
  <si>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</si>
  <si>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</si>
  <si>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</si>
  <si>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</si>
  <si>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</si>
  <si>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</si>
  <si>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</si>
  <si>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</si>
  <si>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</si>
  <si>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</si>
  <si>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</si>
  <si>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</si>
  <si>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</si>
  <si>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</si>
  <si>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</si>
  <si>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</si>
  <si>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</si>
  <si>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</si>
  <si>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</si>
  <si>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</si>
  <si>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</si>
  <si>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</si>
  <si>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</si>
  <si>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</si>
  <si>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</si>
  <si>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</si>
  <si>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</si>
  <si>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</si>
  <si>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</si>
  <si>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</si>
  <si>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</si>
  <si>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</si>
  <si>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</si>
  <si>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</si>
  <si>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</si>
  <si>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</si>
  <si>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</si>
  <si>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</si>
  <si>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</si>
  <si>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</si>
  <si>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</si>
  <si>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</si>
  <si>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</si>
  <si>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</si>
  <si>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</si>
  <si>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</si>
  <si>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</si>
  <si>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</si>
  <si>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</si>
  <si>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</si>
  <si>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</si>
  <si>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</si>
  <si>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</si>
  <si>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</si>
  <si>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</si>
  <si>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</si>
  <si>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</si>
  <si>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</si>
  <si>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</si>
  <si>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</si>
  <si>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</si>
  <si>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</si>
  <si>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</si>
  <si>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</si>
  <si>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</si>
  <si>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</si>
  <si>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</si>
  <si>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</si>
  <si>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</si>
  <si>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</si>
  <si>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</si>
  <si>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</si>
  <si>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</si>
  <si>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</si>
  <si>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</si>
  <si>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</si>
  <si>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</si>
  <si>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</si>
  <si>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</si>
  <si>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</si>
  <si>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</si>
  <si>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</si>
  <si>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</si>
  <si>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</si>
  <si>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</si>
  <si>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</si>
  <si>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</si>
  <si>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</si>
  <si>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</si>
  <si>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</si>
  <si>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</si>
  <si>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</si>
  <si>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</si>
  <si>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</si>
  <si>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</si>
  <si>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</si>
  <si>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</si>
  <si>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</si>
  <si>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</si>
  <si>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</si>
  <si>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</si>
  <si>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</si>
  <si>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</si>
  <si>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</si>
  <si>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</si>
  <si>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</si>
  <si>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</si>
  <si>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</si>
  <si>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</si>
  <si>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</si>
  <si>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</si>
  <si>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</si>
  <si>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</si>
  <si>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</si>
  <si>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</si>
  <si>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</si>
  <si>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</si>
  <si>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</si>
  <si>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</si>
  <si>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</si>
  <si>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</si>
  <si>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</si>
  <si>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</si>
  <si>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</si>
  <si>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</si>
  <si>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</si>
  <si>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</si>
  <si>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</si>
  <si>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</si>
  <si>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</si>
  <si>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</si>
  <si>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</si>
  <si>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</si>
  <si>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</si>
  <si>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</si>
  <si>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</si>
  <si>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</si>
  <si>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</si>
  <si>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</si>
  <si>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</si>
  <si>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</si>
  <si>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</si>
  <si>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</si>
  <si>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</si>
  <si>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</si>
  <si>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</si>
  <si>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</si>
  <si>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</si>
  <si>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</si>
  <si>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</si>
  <si>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</si>
  <si>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</si>
  <si>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</si>
  <si>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</si>
  <si>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</si>
  <si>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</si>
  <si>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</si>
  <si>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</si>
  <si>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</si>
  <si>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</si>
  <si>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</si>
  <si>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</si>
  <si>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</si>
  <si>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</si>
  <si>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</si>
  <si>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</si>
  <si>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</si>
  <si>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</si>
  <si>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</si>
  <si>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</si>
  <si>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</si>
  <si>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</si>
  <si>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</si>
  <si>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</si>
  <si>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</si>
  <si>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</si>
  <si>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</si>
  <si>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</si>
  <si>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</si>
  <si>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</si>
  <si>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</si>
  <si>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</si>
  <si>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</si>
  <si>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</si>
  <si>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</si>
  <si>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</si>
  <si>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</si>
  <si>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</si>
  <si>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</si>
  <si>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</si>
  <si>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</si>
  <si>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</si>
  <si>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</si>
  <si>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</si>
  <si>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</si>
  <si>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</si>
  <si>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</si>
  <si>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</si>
  <si>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</si>
  <si>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</si>
  <si>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</si>
  <si>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</si>
  <si>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</si>
  <si>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</si>
  <si>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</si>
  <si>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</si>
  <si>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</si>
  <si>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</si>
  <si>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</si>
  <si>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</si>
  <si>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</si>
  <si>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</si>
  <si>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</si>
  <si>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</si>
  <si>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</si>
  <si>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</si>
  <si>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</si>
  <si>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</si>
  <si>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</si>
  <si>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</si>
  <si>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</si>
  <si>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</si>
  <si>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</si>
  <si>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</si>
  <si>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</si>
  <si>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</si>
  <si>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</si>
  <si>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</si>
  <si>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</si>
  <si>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</si>
  <si>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</si>
  <si>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</si>
  <si>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</si>
  <si>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</si>
  <si>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</si>
  <si>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</si>
  <si>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</si>
  <si>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</si>
  <si>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</si>
  <si>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</si>
  <si>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</si>
  <si>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</si>
  <si>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</si>
  <si>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</si>
  <si>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</si>
  <si>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</si>
  <si>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</si>
  <si>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</si>
  <si>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</si>
  <si>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</si>
  <si>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</si>
  <si>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</si>
  <si>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</si>
  <si>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</si>
  <si>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</si>
  <si>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</si>
  <si>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</si>
  <si>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</si>
  <si>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</si>
  <si>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</si>
  <si>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</si>
  <si>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</si>
  <si>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</si>
  <si>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</si>
  <si>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</si>
  <si>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</si>
  <si>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</si>
  <si>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</si>
  <si>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</si>
  <si>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</si>
  <si>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</si>
  <si>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</si>
  <si>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</si>
  <si>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</si>
  <si>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</si>
  <si>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</si>
  <si>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</si>
  <si>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</si>
  <si>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</si>
  <si>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</si>
  <si>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</si>
  <si>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</si>
  <si>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</si>
  <si>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</si>
  <si>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</si>
  <si>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</si>
  <si>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</si>
  <si>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</si>
  <si>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</si>
  <si>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</si>
  <si>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</si>
  <si>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</si>
  <si>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</si>
  <si>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</si>
  <si>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</si>
  <si>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</si>
  <si>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</si>
  <si>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</si>
  <si>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</si>
  <si>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</si>
  <si>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</si>
  <si>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</si>
  <si>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</si>
  <si>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</si>
  <si>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</si>
  <si>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</si>
  <si>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</si>
  <si>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</si>
  <si>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</si>
  <si>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</si>
  <si>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</si>
  <si>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</si>
  <si>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</si>
  <si>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</si>
  <si>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</si>
  <si>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</si>
  <si>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</si>
  <si>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</si>
  <si>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</si>
  <si>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</si>
  <si>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</si>
  <si>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</si>
  <si>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</si>
  <si>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</si>
  <si>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</si>
  <si>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</si>
  <si>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</si>
  <si>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</si>
  <si>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</si>
  <si>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</si>
  <si>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</si>
  <si>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</si>
  <si>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</si>
  <si>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</si>
  <si>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</si>
  <si>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</si>
  <si>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</si>
  <si>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</si>
  <si>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</si>
  <si>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</si>
  <si>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</si>
  <si>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</si>
  <si>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</si>
  <si>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</si>
  <si>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</si>
  <si>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</si>
  <si>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</si>
  <si>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</si>
  <si>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</si>
  <si>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</si>
  <si>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</si>
  <si>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</si>
  <si>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</si>
  <si>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</si>
  <si>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</si>
  <si>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</si>
  <si>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</si>
  <si>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</si>
  <si>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</si>
  <si>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</si>
  <si>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</si>
  <si>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</si>
  <si>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</si>
  <si>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</si>
  <si>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</si>
  <si>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</si>
  <si>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</si>
  <si>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</si>
  <si>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</si>
  <si>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</si>
  <si>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</si>
  <si>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</si>
  <si>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</si>
  <si>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</si>
  <si>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</si>
  <si>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</si>
  <si>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</si>
  <si>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</si>
  <si>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</si>
  <si>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</si>
  <si>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</si>
  <si>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</si>
  <si>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</si>
  <si>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</si>
  <si>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</si>
  <si>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</si>
  <si>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</si>
  <si>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</si>
  <si>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</si>
  <si>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</si>
  <si>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</si>
  <si>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</si>
  <si>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</si>
  <si>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</si>
  <si>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</si>
  <si>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</si>
  <si>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</si>
  <si>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</si>
  <si>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</si>
  <si>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</si>
  <si>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</si>
  <si>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</si>
  <si>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</si>
  <si>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</si>
  <si>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</si>
  <si>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</si>
  <si>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</si>
  <si>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</si>
  <si>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</si>
  <si>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</si>
  <si>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</si>
  <si>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</si>
  <si>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</si>
  <si>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</si>
  <si>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</si>
  <si>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</si>
  <si>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</si>
  <si>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</si>
  <si>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</si>
  <si>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</si>
  <si>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</si>
  <si>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</si>
  <si>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</si>
  <si>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</si>
  <si>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</si>
  <si>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</si>
  <si>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</si>
  <si>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</si>
  <si>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</si>
  <si>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</si>
  <si>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</si>
  <si>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</si>
  <si>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</si>
  <si>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</si>
  <si>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</si>
  <si>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</si>
  <si>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</si>
  <si>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</si>
  <si>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</si>
  <si>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</si>
  <si>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</si>
  <si>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</si>
  <si>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</si>
  <si>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</si>
  <si>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</si>
  <si>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</si>
  <si>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</si>
  <si>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</si>
  <si>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</si>
  <si>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</si>
  <si>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</si>
  <si>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</si>
  <si>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</si>
  <si>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</si>
  <si>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</si>
  <si>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</si>
  <si>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</si>
  <si>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</si>
  <si>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</si>
  <si>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</si>
  <si>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</si>
  <si>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</si>
  <si>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</si>
  <si>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</si>
  <si>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</si>
  <si>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</si>
  <si>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</si>
  <si>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</si>
  <si>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</si>
  <si>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</si>
  <si>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</si>
  <si>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</si>
  <si>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</si>
  <si>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</si>
  <si>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</si>
  <si>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</si>
  <si>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</si>
  <si>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</si>
  <si>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</si>
  <si>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</si>
  <si>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</si>
  <si>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</si>
  <si>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</si>
  <si>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</si>
  <si>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</si>
  <si>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</si>
  <si>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</si>
  <si>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</si>
  <si>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</si>
  <si>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</si>
  <si>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</si>
  <si>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</si>
  <si>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</si>
  <si>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</si>
  <si>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</si>
  <si>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</si>
  <si>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</si>
  <si>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</si>
  <si>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</si>
  <si>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</si>
  <si>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</si>
  <si>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</si>
  <si>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</si>
  <si>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</si>
  <si>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</si>
  <si>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</si>
  <si>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</si>
  <si>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</si>
  <si>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</si>
  <si>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</si>
  <si>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</si>
  <si>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</si>
  <si>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</si>
  <si>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</si>
  <si>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</si>
  <si>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</si>
  <si>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</si>
  <si>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</si>
  <si>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</si>
  <si>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</si>
  <si>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</si>
  <si>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</si>
  <si>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</si>
  <si>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</si>
  <si>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</si>
  <si>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</si>
  <si>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</si>
  <si>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</si>
  <si>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</si>
  <si>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</si>
  <si>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</si>
  <si>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</si>
  <si>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</si>
  <si>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</si>
  <si>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</si>
  <si>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</si>
  <si>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</si>
  <si>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</si>
  <si>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</si>
  <si>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</si>
  <si>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</si>
  <si>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</si>
  <si>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</si>
  <si>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</si>
  <si>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</si>
  <si>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</si>
  <si>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</si>
  <si>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</si>
  <si>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</si>
  <si>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</si>
  <si>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</si>
  <si>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</si>
  <si>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</si>
  <si>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</si>
  <si>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</si>
  <si>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</si>
  <si>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</si>
  <si>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</si>
  <si>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</si>
  <si>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</si>
  <si>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</si>
  <si>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</si>
  <si>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</si>
  <si>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</si>
  <si>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</si>
  <si>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</si>
  <si>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</si>
  <si>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</si>
  <si>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</si>
  <si>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</si>
  <si>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</si>
  <si>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</si>
  <si>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</si>
  <si>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</si>
  <si>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</si>
  <si>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</si>
  <si>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</si>
  <si>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</si>
  <si>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</si>
  <si>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</si>
  <si>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</si>
  <si>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</si>
  <si>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</si>
  <si>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</si>
  <si>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</si>
  <si>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</si>
  <si>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</si>
  <si>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</si>
  <si>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</si>
  <si>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</si>
  <si>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</si>
  <si>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</si>
  <si>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</si>
  <si>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</si>
  <si>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</si>
  <si>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</si>
  <si>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</si>
  <si>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</si>
  <si>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</si>
  <si>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</si>
  <si>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</si>
  <si>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</si>
  <si>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</si>
  <si>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</si>
  <si>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</si>
  <si>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</si>
  <si>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</si>
  <si>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</si>
  <si>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</si>
  <si>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</si>
  <si>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</si>
  <si>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</si>
  <si>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</si>
  <si>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</si>
  <si>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</si>
  <si>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</si>
  <si>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</si>
  <si>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</si>
  <si>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</si>
  <si>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</si>
  <si>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</si>
  <si>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</si>
  <si>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</si>
  <si>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</si>
  <si>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</si>
  <si>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</si>
  <si>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</si>
  <si>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</si>
  <si>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</si>
  <si>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</si>
  <si>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</si>
  <si>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</si>
  <si>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</si>
  <si>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</si>
  <si>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</si>
  <si>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</si>
  <si>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</si>
  <si>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</si>
  <si>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</si>
  <si>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</si>
  <si>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</si>
  <si>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</si>
  <si>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</si>
  <si>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</si>
  <si>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</si>
  <si>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</si>
  <si>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</si>
  <si>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</si>
  <si>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</si>
  <si>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</si>
  <si>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</si>
  <si>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</si>
  <si>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</si>
  <si>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</si>
  <si>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</si>
  <si>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</si>
  <si>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</si>
  <si>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</si>
  <si>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</si>
  <si>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</si>
  <si>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</si>
  <si>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</si>
  <si>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</si>
  <si>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</si>
  <si>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</si>
  <si>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</si>
  <si>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</si>
  <si>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</si>
  <si>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</si>
  <si>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</si>
  <si>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</si>
  <si>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</si>
  <si>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</si>
  <si>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</si>
  <si>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</si>
  <si>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</si>
  <si>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</si>
  <si>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</si>
  <si>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</si>
  <si>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</si>
  <si>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</si>
  <si>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</si>
  <si>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</si>
  <si>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</si>
  <si>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</si>
  <si>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</si>
  <si>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</si>
  <si>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</si>
  <si>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</si>
  <si>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</si>
  <si>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</si>
  <si>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</si>
  <si>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</si>
  <si>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</si>
  <si>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</si>
  <si>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</si>
  <si>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</si>
  <si>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</si>
  <si>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</si>
  <si>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</si>
  <si>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</si>
  <si>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</si>
  <si>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</si>
  <si>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</si>
  <si>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</si>
  <si>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</si>
  <si>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</si>
  <si>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</si>
  <si>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</si>
  <si>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</si>
  <si>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</si>
  <si>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</si>
  <si>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</si>
  <si>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</si>
  <si>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</si>
  <si>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</si>
  <si>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</si>
  <si>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</si>
  <si>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</si>
  <si>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</si>
  <si>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</si>
  <si>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</si>
  <si>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</si>
  <si>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</si>
  <si>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</si>
  <si>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</si>
  <si>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</si>
  <si>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</si>
  <si>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</si>
  <si>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</si>
  <si>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</si>
  <si>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</si>
  <si>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</si>
  <si>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</si>
  <si>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</si>
  <si>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</si>
  <si>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</si>
  <si>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</si>
  <si>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</si>
  <si>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</si>
  <si>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</si>
  <si>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</si>
  <si>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</si>
  <si>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</si>
  <si>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</si>
  <si>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</si>
  <si>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</si>
  <si>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</si>
  <si>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</si>
  <si>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</si>
  <si>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</si>
  <si>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</si>
  <si>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</si>
  <si>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</si>
  <si>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</si>
  <si>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</si>
  <si>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</si>
  <si>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</si>
  <si>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</si>
  <si>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</si>
  <si>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</si>
  <si>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</si>
  <si>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</si>
  <si>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</si>
  <si>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</si>
  <si>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</si>
  <si>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</si>
  <si>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</si>
  <si>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</si>
  <si>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</si>
  <si>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</si>
  <si>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</si>
  <si>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</si>
  <si>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</si>
  <si>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</si>
  <si>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</si>
  <si>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</si>
  <si>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</si>
  <si>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</si>
  <si>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</si>
  <si>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</si>
  <si>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</si>
  <si>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</si>
  <si>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</si>
  <si>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</si>
  <si>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</si>
  <si>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</si>
  <si>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</si>
  <si>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</si>
  <si>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</si>
  <si>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</si>
  <si>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</si>
  <si>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</si>
  <si>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</si>
  <si>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</si>
  <si>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</si>
  <si>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</si>
  <si>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</si>
  <si>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</si>
  <si>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</si>
  <si>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</si>
  <si>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</si>
  <si>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</si>
  <si>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</si>
  <si>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</si>
  <si>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</si>
  <si>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</si>
  <si>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</si>
  <si>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</si>
  <si>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</si>
  <si>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</si>
  <si>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</si>
  <si>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</si>
  <si>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</si>
  <si>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</si>
  <si>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</si>
  <si>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</si>
  <si>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</si>
  <si>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</si>
  <si>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</si>
  <si>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</si>
  <si>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</si>
  <si>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</si>
  <si>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</si>
  <si>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</si>
  <si>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</si>
  <si>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</si>
  <si>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</si>
  <si>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</si>
  <si>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</si>
  <si>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</si>
  <si>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</si>
  <si>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</si>
  <si>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</si>
  <si>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</si>
  <si>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</si>
  <si>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</si>
  <si>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</si>
  <si>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</si>
  <si>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</si>
  <si>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</si>
  <si>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</si>
  <si>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</si>
  <si>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</si>
  <si>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</si>
  <si>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</si>
  <si>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</si>
  <si>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</si>
  <si>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</si>
  <si>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</si>
  <si>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</si>
  <si>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</si>
  <si>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</si>
  <si>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</si>
  <si>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</si>
  <si>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</si>
  <si>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</si>
  <si>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</si>
  <si>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</si>
  <si>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</si>
  <si>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</si>
  <si>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</si>
  <si>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</si>
  <si>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</si>
  <si>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</si>
  <si>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</si>
  <si>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</si>
  <si>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</si>
  <si>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</si>
  <si>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</si>
  <si>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</si>
  <si>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</si>
  <si>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</si>
  <si>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</si>
  <si>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</si>
  <si>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</si>
  <si>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</si>
  <si>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</si>
  <si>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</si>
  <si>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</si>
  <si>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</si>
  <si>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</si>
  <si>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</si>
  <si>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</si>
  <si>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</si>
  <si>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</si>
  <si>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</si>
  <si>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</si>
  <si>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</si>
  <si>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</si>
  <si>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</si>
  <si>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</si>
  <si>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</si>
  <si>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</si>
  <si>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</si>
  <si>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</si>
  <si>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</si>
  <si>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</si>
  <si>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</si>
  <si>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</si>
  <si>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</si>
  <si>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</si>
  <si>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</si>
  <si>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</si>
  <si>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</si>
  <si>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</si>
  <si>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</si>
  <si>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</si>
  <si>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</si>
  <si>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</si>
  <si>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</si>
  <si>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</si>
  <si>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</si>
  <si>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</si>
  <si>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</si>
  <si>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</si>
  <si>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</si>
  <si>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</si>
  <si>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</si>
  <si>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</si>
  <si>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</si>
  <si>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</si>
  <si>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</si>
  <si>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</si>
  <si>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</si>
  <si>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</si>
  <si>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</si>
  <si>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</si>
  <si>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</si>
  <si>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</si>
  <si>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</si>
  <si>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</si>
  <si>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</si>
  <si>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</si>
  <si>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</si>
  <si>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</si>
  <si>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</si>
  <si>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</si>
  <si>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</si>
  <si>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</si>
  <si>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</si>
  <si>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</si>
  <si>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</si>
  <si>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</si>
  <si>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</si>
  <si>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</si>
  <si>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</si>
  <si>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</si>
  <si>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</si>
  <si>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</si>
  <si>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</si>
  <si>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</si>
  <si>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</si>
  <si>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</si>
  <si>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</si>
  <si>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</si>
  <si>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</si>
  <si>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</si>
  <si>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</si>
  <si>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</si>
  <si>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</si>
  <si>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</si>
  <si>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</si>
  <si>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</si>
  <si>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</si>
  <si>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</si>
  <si>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</si>
  <si>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</si>
  <si>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</si>
  <si>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</si>
  <si>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</si>
  <si>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</si>
  <si>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</si>
  <si>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</si>
  <si>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</si>
  <si>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</si>
  <si>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</si>
  <si>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</si>
  <si>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</si>
  <si>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</si>
  <si>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</si>
  <si>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</si>
  <si>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</si>
  <si>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</si>
  <si>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</si>
  <si>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</si>
  <si>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</si>
  <si>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</si>
  <si>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</si>
  <si>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</si>
  <si>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</si>
  <si>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</si>
  <si>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</si>
  <si>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</si>
  <si>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</si>
  <si>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</si>
  <si>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</si>
  <si>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</si>
  <si>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</si>
  <si>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</si>
  <si>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</si>
  <si>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</si>
  <si>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</si>
  <si>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</si>
  <si>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</si>
  <si>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</si>
  <si>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</si>
  <si>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</si>
  <si>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</si>
  <si>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</si>
  <si>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</si>
  <si>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</si>
  <si>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</si>
  <si>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</si>
  <si>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</si>
  <si>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</si>
  <si>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</si>
  <si>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</si>
  <si>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</si>
  <si>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</si>
  <si>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</si>
  <si>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</si>
  <si>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</si>
  <si>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</si>
  <si>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</si>
  <si>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</si>
  <si>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</si>
  <si>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</si>
  <si>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</si>
  <si>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</si>
  <si>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</si>
  <si>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</si>
  <si>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</si>
  <si>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</si>
  <si>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</si>
  <si>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</si>
  <si>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</si>
  <si>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</si>
  <si>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</si>
  <si>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</si>
  <si>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</si>
  <si>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</si>
  <si>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</si>
  <si>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</si>
  <si>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</si>
  <si>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</si>
  <si>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</si>
  <si>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</si>
  <si>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</si>
  <si>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</si>
  <si>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</si>
  <si>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</si>
  <si>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</si>
  <si>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</si>
  <si>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</si>
  <si>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</si>
  <si>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</si>
  <si>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</si>
  <si>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</si>
  <si>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</si>
  <si>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</si>
  <si>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</si>
  <si>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</si>
  <si>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</si>
  <si>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</si>
  <si>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</si>
  <si>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</si>
  <si>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</si>
  <si>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</si>
  <si>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</si>
  <si>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</si>
  <si>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</si>
  <si>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</si>
  <si>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</si>
  <si>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</si>
  <si>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</si>
  <si>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</si>
  <si>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</si>
  <si>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</si>
  <si>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</si>
  <si>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</si>
  <si>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</si>
  <si>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</si>
  <si>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</si>
  <si>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</si>
  <si>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</si>
  <si>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</si>
  <si>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</si>
  <si>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</si>
  <si>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</si>
  <si>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</si>
  <si>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</si>
  <si>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</si>
  <si>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</si>
  <si>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</si>
  <si>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</si>
  <si>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</si>
  <si>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</si>
  <si>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</si>
  <si>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</si>
  <si>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</si>
  <si>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</si>
  <si>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</si>
  <si>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</si>
  <si>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</si>
  <si>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</si>
  <si>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</si>
  <si>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</si>
  <si>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</si>
  <si>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</si>
  <si>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</si>
  <si>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</si>
  <si>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</si>
  <si>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</si>
  <si>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</si>
  <si>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</si>
  <si>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</si>
  <si>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</si>
  <si>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</si>
  <si>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</si>
  <si>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</si>
  <si>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</si>
  <si>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</si>
  <si>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</si>
  <si>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</si>
  <si>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</si>
  <si>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</si>
  <si>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</si>
  <si>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</si>
  <si>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</si>
  <si>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</si>
  <si>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</si>
  <si>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</si>
  <si>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</si>
  <si>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</si>
  <si>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</si>
  <si>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</si>
  <si>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</si>
  <si>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</si>
  <si>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</si>
  <si>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</si>
  <si>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</si>
  <si>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</si>
  <si>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</si>
  <si>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</si>
  <si>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</si>
  <si>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</si>
  <si>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</si>
  <si>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</si>
  <si>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</si>
  <si>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</si>
  <si>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</si>
  <si>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</si>
  <si>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</si>
  <si>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</si>
  <si>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</si>
  <si>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</si>
  <si>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</si>
  <si>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</si>
  <si>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</si>
  <si>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</si>
  <si>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</si>
  <si>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</si>
  <si>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</si>
  <si>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</si>
  <si>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</si>
  <si>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</si>
  <si>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</si>
  <si>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</si>
  <si>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</si>
  <si>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</si>
  <si>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</si>
  <si>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</si>
  <si>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</si>
  <si>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</si>
  <si>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</si>
  <si>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</si>
  <si>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</si>
  <si>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</si>
  <si>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</si>
  <si>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</si>
  <si>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</si>
  <si>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</si>
  <si>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</si>
  <si>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</si>
  <si>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</si>
  <si>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</si>
  <si>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</si>
  <si>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</si>
  <si>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</si>
  <si>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</si>
  <si>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</si>
  <si>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</si>
  <si>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</si>
  <si>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</si>
  <si>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</si>
  <si>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</si>
  <si>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</si>
  <si>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</si>
  <si>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</si>
  <si>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</si>
  <si>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</si>
  <si>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</si>
  <si>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</si>
  <si>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</si>
  <si>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</si>
  <si>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</si>
  <si>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</si>
  <si>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</si>
  <si>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</si>
  <si>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</si>
  <si>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</si>
  <si>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</si>
  <si>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</si>
  <si>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</si>
  <si>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</si>
  <si>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</si>
  <si>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</si>
  <si>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</si>
  <si>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</si>
  <si>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</si>
  <si>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</si>
  <si>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</si>
  <si>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</si>
  <si>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</si>
  <si>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</si>
  <si>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</si>
  <si>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</si>
  <si>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</si>
  <si>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</si>
  <si>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</si>
  <si>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</si>
  <si>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</si>
  <si>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</si>
  <si>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</si>
  <si>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</si>
  <si>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</si>
  <si>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</si>
  <si>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</si>
  <si>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</si>
  <si>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</si>
  <si>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</si>
  <si>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</si>
  <si>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</si>
  <si>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</si>
  <si>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</si>
  <si>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</si>
  <si>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</si>
  <si>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</si>
  <si>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</si>
  <si>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</si>
  <si>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</si>
  <si>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</si>
  <si>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</si>
  <si>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</si>
  <si>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</si>
  <si>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</si>
  <si>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</si>
  <si>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</si>
  <si>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</si>
  <si>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</si>
  <si>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</si>
  <si>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</si>
  <si>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</si>
  <si>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</si>
  <si>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</si>
  <si>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</si>
  <si>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</si>
  <si>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</si>
  <si>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</si>
  <si>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</si>
  <si>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</si>
  <si>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</si>
  <si>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</si>
  <si>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</si>
  <si>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</si>
  <si>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</si>
  <si>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</si>
  <si>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</si>
  <si>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</si>
  <si>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</si>
  <si>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</si>
  <si>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</si>
  <si>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</si>
  <si>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</si>
  <si>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</si>
  <si>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</si>
  <si>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</si>
  <si>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</si>
  <si>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</si>
  <si>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</si>
  <si>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</si>
  <si>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</si>
  <si>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</si>
  <si>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</si>
  <si>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</si>
  <si>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</si>
  <si>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</si>
  <si>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</si>
  <si>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</si>
  <si>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</si>
  <si>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</si>
  <si>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</si>
  <si>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</si>
  <si>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</si>
  <si>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</si>
  <si>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</si>
  <si>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</si>
  <si>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</si>
  <si>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</si>
  <si>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</si>
  <si>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</si>
  <si>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</si>
  <si>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</si>
  <si>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</si>
  <si>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</si>
  <si>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</si>
  <si>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</si>
  <si>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</si>
  <si>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</si>
  <si>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</si>
  <si>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</si>
  <si>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</si>
  <si>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</si>
  <si>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</si>
  <si>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</si>
  <si>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</si>
  <si>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</si>
  <si>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</si>
  <si>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</si>
  <si>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</si>
  <si>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</si>
  <si>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</si>
  <si>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</si>
  <si>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</si>
  <si>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</si>
  <si>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</si>
  <si>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</si>
  <si>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</si>
  <si>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</si>
  <si>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</si>
  <si>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</si>
  <si>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</si>
  <si>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</si>
  <si>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</si>
  <si>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</si>
  <si>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</si>
  <si>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</si>
  <si>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</si>
  <si>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</si>
  <si>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</si>
  <si>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</si>
  <si>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</si>
  <si>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</si>
  <si>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</si>
  <si>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</si>
  <si>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</si>
  <si>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</si>
  <si>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</si>
  <si>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</si>
  <si>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</si>
  <si>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</si>
  <si>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</si>
  <si>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</si>
  <si>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</si>
  <si>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</si>
  <si>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</si>
  <si>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</si>
  <si>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</si>
  <si>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</si>
  <si>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</si>
  <si>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</si>
  <si>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</si>
  <si>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</si>
  <si>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</si>
  <si>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</si>
  <si>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</si>
  <si>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</si>
  <si>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</si>
  <si>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</si>
  <si>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</si>
  <si>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</si>
  <si>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</si>
  <si>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</si>
  <si>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</si>
  <si>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</si>
  <si>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</si>
  <si>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</si>
  <si>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</si>
  <si>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</si>
  <si>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</si>
  <si>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</si>
  <si>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</si>
  <si>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</si>
  <si>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</si>
  <si>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</si>
  <si>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</si>
  <si>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</si>
  <si>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</si>
  <si>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</si>
  <si>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</si>
  <si>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</si>
  <si>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</si>
  <si>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</si>
  <si>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</si>
  <si>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</si>
  <si>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</si>
  <si>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</si>
  <si>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</si>
  <si>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</si>
  <si>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</si>
  <si>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</si>
  <si>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</si>
  <si>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</si>
  <si>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</si>
  <si>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</si>
  <si>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</si>
  <si>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</si>
  <si>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</si>
  <si>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</si>
  <si>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</si>
  <si>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</si>
  <si>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</si>
  <si>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</si>
  <si>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</si>
  <si>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</si>
  <si>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</si>
  <si>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</si>
  <si>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</si>
  <si>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</si>
  <si>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</si>
  <si>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</si>
  <si>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</si>
  <si>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</si>
  <si>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</si>
  <si>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</si>
  <si>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</si>
  <si>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</si>
  <si>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</si>
  <si>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</si>
  <si>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</si>
  <si>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</si>
  <si>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</si>
  <si>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</si>
  <si>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</si>
  <si>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</si>
  <si>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</si>
  <si>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</si>
  <si>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</si>
  <si>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</si>
  <si>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</si>
  <si>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</si>
  <si>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</si>
  <si>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</si>
  <si>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</si>
  <si>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</si>
  <si>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</si>
  <si>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</si>
  <si>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</si>
  <si>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</si>
  <si>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</si>
  <si>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</si>
  <si>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</si>
  <si>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</si>
  <si>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</si>
  <si>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</si>
  <si>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</si>
  <si>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</si>
  <si>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</si>
  <si>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</si>
  <si>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</si>
  <si>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</si>
  <si>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</si>
  <si>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</si>
  <si>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</si>
  <si>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</si>
  <si>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</si>
  <si>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</si>
  <si>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</si>
  <si>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</si>
  <si>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</si>
  <si>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</si>
  <si>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</si>
  <si>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</si>
  <si>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</si>
  <si>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</si>
  <si>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</si>
  <si>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</si>
  <si>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</si>
  <si>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</si>
  <si>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</si>
  <si>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</si>
  <si>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</si>
  <si>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</si>
  <si>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</si>
  <si>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</si>
  <si>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</si>
  <si>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</si>
  <si>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</si>
  <si>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</si>
  <si>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</si>
  <si>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</si>
  <si>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</si>
  <si>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</si>
  <si>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</si>
  <si>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</si>
  <si>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</si>
  <si>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</si>
  <si>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</si>
  <si>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</si>
  <si>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</si>
  <si>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</si>
  <si>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</si>
  <si>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</si>
  <si>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</si>
  <si>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</si>
  <si>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</si>
  <si>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</si>
  <si>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</si>
  <si>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</si>
  <si>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</si>
  <si>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</si>
  <si>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</si>
  <si>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</si>
  <si>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</si>
  <si>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</si>
  <si>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</si>
  <si>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</si>
  <si>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</si>
  <si>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</si>
  <si>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</si>
  <si>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</si>
  <si>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</si>
  <si>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</si>
  <si>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</si>
  <si>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</si>
  <si>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</si>
  <si>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</si>
  <si>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</si>
  <si>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</si>
  <si>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</si>
  <si>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</si>
  <si>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</si>
  <si>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</si>
  <si>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</si>
  <si>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</si>
  <si>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</si>
  <si>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</si>
  <si>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</si>
  <si>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</si>
  <si>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</si>
  <si>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</si>
  <si>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</si>
  <si>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</si>
  <si>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</si>
  <si>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</si>
  <si>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</si>
  <si>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</si>
  <si>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</si>
  <si>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</si>
  <si>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</si>
  <si>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</si>
  <si>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</si>
  <si>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</si>
  <si>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</si>
  <si>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</si>
  <si>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</si>
  <si>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</si>
  <si>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</si>
  <si>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</si>
  <si>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</si>
  <si>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</si>
  <si>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</si>
  <si>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</si>
  <si>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</si>
  <si>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</si>
  <si>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</si>
  <si>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</si>
  <si>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</si>
  <si>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</si>
  <si>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</si>
  <si>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</si>
  <si>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</si>
  <si>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</si>
  <si>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</si>
  <si>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</si>
  <si>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</si>
  <si>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</si>
  <si>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</si>
  <si>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</si>
  <si>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</si>
  <si>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</si>
  <si>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</si>
  <si>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</si>
  <si>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</si>
  <si>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</si>
  <si>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</si>
  <si>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</si>
  <si>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</si>
  <si>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</si>
  <si>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</si>
  <si>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</si>
  <si>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</si>
  <si>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</si>
  <si>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</si>
  <si>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</si>
  <si>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</si>
  <si>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</si>
  <si>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</si>
  <si>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</si>
  <si>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</si>
  <si>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</si>
  <si>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</si>
  <si>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</si>
  <si>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</si>
  <si>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</si>
  <si>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</si>
  <si>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</si>
  <si>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</si>
  <si>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</si>
  <si>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</si>
  <si>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</si>
  <si>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</si>
  <si>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</si>
  <si>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</si>
  <si>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</si>
  <si>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</si>
  <si>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</si>
  <si>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</si>
  <si>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</si>
  <si>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</si>
  <si>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</si>
  <si>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</si>
  <si>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</si>
  <si>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</si>
  <si>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</si>
  <si>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</si>
  <si>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</si>
  <si>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</si>
  <si>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</si>
  <si>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</si>
  <si>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</si>
  <si>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</si>
  <si>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</si>
  <si>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</si>
  <si>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</si>
  <si>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</si>
  <si>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</si>
  <si>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</si>
  <si>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</si>
  <si>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</si>
  <si>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</si>
  <si>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</si>
  <si>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</si>
  <si>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</si>
  <si>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</si>
  <si>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</si>
  <si>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</si>
  <si>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</si>
  <si>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</si>
  <si>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</si>
  <si>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</si>
  <si>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</si>
  <si>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</si>
  <si>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</si>
  <si>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</si>
  <si>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</si>
  <si>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</si>
  <si>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</si>
  <si>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</si>
  <si>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</si>
  <si>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</si>
  <si>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</si>
  <si>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</si>
  <si>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</si>
  <si>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</si>
  <si>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</si>
  <si>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</si>
  <si>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</si>
  <si>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</si>
  <si>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</si>
  <si>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</si>
  <si>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</si>
  <si>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</si>
  <si>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</si>
  <si>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</si>
  <si>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</si>
  <si>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</si>
  <si>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</si>
  <si>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</si>
  <si>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</si>
  <si>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</si>
  <si>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</si>
  <si>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</si>
  <si>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</si>
  <si>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</si>
  <si>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</si>
  <si>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</si>
  <si>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</si>
  <si>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</si>
  <si>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</si>
  <si>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</si>
  <si>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</si>
  <si>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</si>
  <si>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</si>
  <si>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</si>
  <si>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</si>
  <si>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</si>
  <si>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</si>
  <si>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</si>
  <si>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</si>
  <si>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</si>
  <si>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</si>
  <si>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</si>
  <si>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</si>
  <si>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</si>
  <si>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</si>
  <si>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</si>
  <si>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</si>
  <si>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</si>
  <si>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</si>
  <si>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</si>
  <si>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</si>
  <si>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</si>
  <si>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</si>
  <si>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</si>
  <si>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</si>
  <si>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</si>
  <si>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</si>
  <si>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</si>
  <si>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</si>
  <si>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</si>
  <si>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</si>
  <si>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</si>
  <si>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</si>
  <si>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</si>
  <si>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</si>
  <si>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</si>
  <si>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</si>
  <si>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</si>
  <si>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</si>
  <si>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</si>
  <si>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</si>
  <si>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</si>
  <si>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</si>
  <si>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</si>
  <si>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</si>
  <si>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</si>
  <si>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</si>
  <si>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</si>
  <si>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</si>
  <si>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</si>
  <si>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</si>
  <si>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</si>
  <si>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</si>
  <si>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</si>
  <si>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</si>
  <si>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</si>
  <si>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</si>
  <si>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</si>
  <si>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</si>
  <si>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</si>
  <si>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</si>
  <si>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</si>
  <si>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</si>
  <si>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</si>
  <si>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</si>
  <si>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</si>
  <si>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</si>
  <si>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</si>
  <si>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</si>
  <si>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</si>
  <si>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</si>
  <si>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</si>
  <si>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</si>
  <si>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</si>
  <si>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</si>
  <si>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</si>
  <si>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</si>
  <si>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</si>
  <si>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</si>
  <si>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</si>
  <si>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</si>
  <si>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</si>
  <si>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</si>
  <si>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</si>
  <si>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</si>
  <si>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</si>
  <si>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</si>
  <si>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</si>
  <si>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</si>
  <si>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</si>
  <si>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</si>
  <si>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</si>
  <si>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</si>
  <si>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</si>
  <si>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</si>
  <si>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</si>
  <si>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</si>
  <si>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</si>
  <si>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</si>
  <si>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</si>
  <si>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</si>
  <si>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</si>
  <si>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</si>
  <si>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</si>
  <si>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</si>
  <si>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</si>
  <si>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</si>
  <si>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</si>
  <si>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</si>
  <si>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</si>
  <si>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</si>
  <si>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</si>
  <si>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</si>
  <si>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</si>
  <si>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</si>
  <si>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</si>
  <si>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</si>
  <si>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</si>
  <si>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</si>
  <si>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</si>
  <si>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</si>
  <si>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</si>
  <si>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</si>
  <si>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</si>
  <si>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</si>
  <si>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</si>
  <si>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</si>
  <si>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</si>
  <si>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</si>
  <si>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</si>
  <si>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</si>
  <si>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</si>
  <si>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</si>
  <si>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</si>
  <si>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</si>
  <si>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</si>
  <si>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</si>
  <si>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</si>
  <si>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</si>
  <si>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</si>
  <si>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</si>
  <si>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</si>
  <si>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</si>
  <si>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</si>
  <si>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</si>
  <si>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</si>
  <si>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</si>
  <si>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</si>
  <si>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</si>
  <si>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</si>
  <si>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</si>
  <si>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</si>
  <si>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</si>
  <si>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</si>
  <si>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</si>
  <si>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</si>
  <si>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</si>
  <si>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</si>
  <si>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</si>
  <si>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</si>
  <si>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</si>
  <si>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</si>
  <si>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</si>
  <si>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</si>
  <si>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</si>
  <si>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</si>
  <si>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</si>
  <si>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</si>
  <si>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</si>
  <si>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</si>
  <si>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</si>
  <si>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</si>
  <si>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</si>
  <si>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</si>
  <si>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</si>
  <si>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</si>
  <si>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</si>
  <si>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</si>
  <si>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</si>
  <si>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</si>
  <si>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</si>
  <si>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</si>
  <si>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</si>
  <si>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</si>
  <si>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</si>
  <si>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</si>
  <si>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</si>
  <si>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</si>
  <si>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</si>
  <si>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</si>
  <si>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</si>
  <si>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</si>
  <si>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</si>
  <si>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</si>
  <si>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</si>
  <si>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</si>
  <si>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</si>
  <si>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</si>
  <si>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</si>
  <si>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</si>
  <si>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</si>
  <si>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</si>
  <si>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</si>
  <si>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</si>
  <si>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</si>
  <si>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</si>
  <si>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</si>
  <si>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</si>
  <si>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</si>
  <si>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</si>
  <si>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</si>
  <si>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</si>
  <si>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</si>
  <si>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</si>
  <si>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</si>
  <si>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</si>
  <si>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</si>
  <si>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</si>
  <si>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</si>
  <si>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</si>
  <si>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</si>
  <si>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</si>
  <si>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</si>
  <si>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</si>
  <si>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</si>
  <si>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</si>
  <si>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</si>
  <si>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</si>
  <si>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</si>
  <si>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</si>
  <si>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</si>
  <si>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</si>
  <si>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</si>
  <si>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</si>
  <si>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</si>
  <si>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</si>
  <si>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</si>
  <si>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</si>
  <si>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</si>
  <si>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</si>
  <si>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</si>
  <si>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</si>
  <si>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</si>
  <si>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</si>
  <si>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</si>
  <si>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</si>
  <si>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</si>
  <si>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</si>
  <si>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</si>
  <si>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</si>
  <si>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</si>
  <si>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</si>
  <si>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</si>
  <si>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</si>
  <si>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</si>
  <si>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</si>
  <si>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</si>
  <si>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</si>
  <si>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</si>
  <si>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</si>
  <si>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</si>
  <si>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</si>
  <si>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</si>
  <si>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</si>
  <si>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</si>
  <si>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</si>
  <si>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</si>
  <si>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</si>
  <si>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</si>
  <si>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</si>
  <si>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</si>
  <si>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</si>
  <si>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</si>
  <si>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</si>
  <si>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</si>
  <si>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</si>
  <si>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</si>
  <si>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</si>
  <si>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</si>
  <si>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</si>
  <si>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</si>
  <si>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</si>
  <si>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</si>
  <si>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</si>
  <si>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</si>
  <si>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</si>
  <si>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</si>
  <si>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</si>
  <si>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</si>
  <si>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</si>
  <si>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</si>
  <si>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</si>
  <si>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</si>
  <si>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</si>
  <si>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</si>
  <si>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</si>
  <si>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</si>
  <si>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</si>
  <si>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</si>
  <si>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</si>
  <si>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</si>
  <si>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</si>
  <si>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</si>
  <si>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</si>
  <si>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</si>
  <si>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</si>
  <si>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</si>
  <si>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</si>
  <si>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</si>
  <si>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</si>
  <si>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</si>
  <si>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</si>
  <si>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</si>
  <si>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</si>
  <si>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</si>
  <si>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</si>
  <si>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</si>
  <si>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</si>
  <si>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</si>
  <si>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</si>
  <si>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</si>
  <si>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</si>
  <si>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</si>
  <si>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</si>
  <si>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</si>
  <si>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</si>
  <si>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</si>
  <si>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</si>
  <si>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</si>
  <si>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</si>
  <si>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</si>
  <si>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</si>
  <si>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</si>
  <si>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</si>
  <si>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</si>
  <si>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</si>
  <si>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</si>
  <si>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</si>
  <si>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</si>
  <si>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</si>
  <si>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</si>
  <si>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</si>
  <si>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</si>
  <si>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</si>
  <si>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</si>
  <si>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</si>
  <si>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</si>
  <si>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</si>
  <si>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</si>
  <si>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</si>
  <si>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</si>
  <si>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</si>
  <si>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</si>
  <si>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</si>
  <si>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</si>
  <si>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</si>
  <si>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</si>
  <si>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</si>
  <si>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</si>
  <si>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</si>
  <si>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</si>
  <si>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</si>
  <si>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</si>
  <si>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</si>
  <si>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</si>
  <si>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</si>
  <si>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</si>
  <si>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</si>
  <si>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</si>
  <si>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</si>
  <si>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</si>
  <si>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</si>
  <si>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</si>
  <si>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</si>
  <si>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</si>
  <si>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</si>
  <si>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</si>
  <si>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</si>
  <si>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</si>
  <si>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</si>
  <si>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</si>
  <si>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</si>
  <si>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</si>
  <si>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</si>
  <si>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</si>
  <si>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</si>
  <si>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</si>
  <si>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</si>
  <si>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</si>
  <si>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</si>
  <si>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</si>
  <si>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</si>
  <si>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</si>
  <si>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</si>
  <si>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</si>
  <si>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</si>
  <si>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</si>
  <si>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</si>
  <si>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</si>
  <si>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</si>
  <si>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</si>
  <si>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</si>
  <si>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</si>
  <si>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</si>
  <si>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</si>
  <si>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</si>
  <si>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</si>
  <si>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</si>
  <si>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</si>
  <si>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</si>
  <si>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</si>
  <si>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</si>
  <si>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</si>
  <si>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</si>
  <si>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</si>
  <si>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</si>
  <si>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</si>
  <si>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</si>
  <si>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</si>
  <si>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</si>
  <si>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</si>
  <si>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</si>
  <si>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</si>
  <si>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</si>
  <si>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</si>
  <si>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</si>
  <si>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</si>
  <si>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</si>
  <si>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</si>
  <si>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</si>
  <si>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</si>
  <si>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</si>
  <si>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</si>
  <si>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</si>
  <si>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</si>
  <si>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</si>
  <si>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</si>
  <si>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</si>
  <si>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</si>
  <si>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</si>
  <si>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</si>
  <si>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</si>
  <si>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</si>
  <si>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</si>
  <si>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</si>
  <si>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</si>
  <si>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</si>
  <si>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</si>
  <si>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</si>
  <si>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</si>
  <si>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</si>
  <si>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</si>
  <si>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</si>
  <si>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</si>
  <si>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</si>
  <si>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</si>
  <si>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</si>
  <si>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</si>
  <si>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</si>
  <si>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</si>
  <si>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</si>
  <si>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</si>
  <si>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</si>
  <si>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</si>
  <si>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</si>
  <si>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</si>
  <si>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</si>
  <si>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</si>
  <si>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</si>
  <si>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</si>
  <si>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</si>
  <si>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</si>
  <si>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</si>
  <si>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</si>
  <si>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</si>
  <si>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</si>
  <si>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</si>
  <si>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</si>
  <si>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</si>
  <si>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</si>
  <si>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</si>
  <si>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</si>
  <si>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</si>
  <si>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</si>
  <si>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</si>
  <si>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</si>
  <si>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</si>
  <si>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</si>
  <si>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</si>
  <si>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</si>
  <si>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</si>
  <si>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</si>
  <si>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</si>
  <si>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</si>
  <si>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</si>
  <si>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</si>
  <si>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</si>
  <si>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</si>
  <si>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</si>
  <si>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</si>
  <si>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</si>
  <si>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</si>
  <si>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</si>
  <si>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</si>
  <si>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</si>
  <si>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</si>
  <si>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</si>
  <si>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</si>
  <si>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</si>
  <si>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</si>
  <si>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</si>
  <si>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</si>
  <si>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</si>
  <si>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</si>
  <si>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</si>
  <si>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</si>
  <si>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</si>
  <si>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</si>
  <si>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</si>
  <si>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</si>
  <si>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</si>
  <si>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</si>
  <si>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</si>
  <si>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</si>
  <si>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</si>
  <si>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</si>
  <si>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</si>
  <si>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</si>
  <si>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</si>
  <si>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</si>
  <si>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</si>
  <si>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</si>
  <si>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</si>
  <si>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</si>
  <si>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</si>
  <si>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</si>
  <si>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</si>
  <si>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</si>
  <si>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</si>
  <si>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</si>
  <si>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</si>
  <si>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</si>
  <si>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</si>
  <si>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</si>
  <si>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</si>
  <si>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</si>
  <si>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</si>
  <si>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</si>
  <si>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</si>
  <si>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</si>
  <si>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</si>
  <si>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</si>
  <si>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</si>
  <si>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</si>
  <si>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</si>
  <si>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</si>
  <si>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</si>
  <si>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</si>
  <si>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</si>
  <si>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</si>
  <si>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</si>
  <si>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</si>
  <si>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</si>
  <si>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</si>
  <si>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</si>
  <si>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</si>
  <si>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</si>
  <si>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</si>
  <si>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</si>
  <si>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</si>
  <si>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</si>
  <si>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</si>
  <si>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</si>
  <si>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</si>
  <si>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</si>
  <si>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</si>
  <si>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</si>
  <si>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</si>
  <si>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</si>
  <si>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</si>
  <si>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</si>
  <si>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</si>
  <si>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</si>
  <si>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</si>
  <si>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</si>
  <si>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</si>
  <si>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</si>
  <si>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</si>
  <si>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</si>
  <si>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</si>
  <si>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</si>
  <si>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</si>
  <si>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</si>
  <si>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</si>
  <si>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</si>
  <si>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</si>
  <si>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</si>
  <si>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</si>
  <si>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</si>
  <si>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</si>
  <si>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</si>
  <si>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</si>
  <si>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</si>
  <si>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</si>
  <si>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</si>
  <si>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</si>
  <si>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</si>
  <si>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</si>
  <si>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</si>
  <si>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</si>
  <si>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</si>
  <si>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</si>
  <si>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</si>
  <si>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</si>
  <si>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</si>
  <si>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</si>
  <si>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</si>
  <si>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</si>
  <si>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</si>
  <si>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</si>
  <si>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</si>
  <si>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</si>
  <si>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</si>
  <si>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</si>
  <si>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</si>
  <si>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</si>
  <si>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</si>
  <si>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</si>
  <si>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</si>
  <si>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</si>
  <si>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</si>
  <si>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</si>
  <si>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</si>
  <si>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</si>
  <si>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</si>
  <si>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</si>
  <si>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</si>
  <si>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</si>
  <si>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</si>
  <si>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</si>
  <si>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</si>
  <si>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</si>
  <si>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</si>
  <si>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</si>
  <si>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</si>
  <si>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</si>
  <si>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</si>
  <si>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</si>
  <si>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</si>
  <si>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</si>
  <si>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</si>
  <si>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</si>
  <si>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</si>
  <si>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</si>
  <si>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</si>
  <si>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</si>
  <si>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</si>
  <si>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</si>
  <si>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</si>
  <si>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</si>
  <si>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</si>
  <si>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</si>
  <si>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</si>
  <si>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</si>
  <si>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</si>
  <si>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</si>
  <si>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</si>
  <si>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</si>
  <si>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</si>
  <si>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</si>
  <si>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</si>
  <si>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</si>
  <si>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</si>
  <si>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</si>
  <si>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</si>
  <si>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</si>
  <si>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</si>
  <si>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</si>
  <si>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</si>
  <si>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</si>
  <si>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</si>
  <si>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</si>
  <si>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</si>
  <si>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</si>
  <si>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</si>
  <si>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</si>
  <si>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</si>
  <si>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</si>
  <si>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</si>
  <si>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</si>
  <si>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</si>
  <si>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</si>
  <si>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</si>
  <si>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</si>
  <si>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</si>
  <si>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</si>
  <si>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</si>
  <si>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</si>
  <si>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</si>
  <si>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</si>
  <si>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</si>
  <si>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</si>
  <si>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</si>
  <si>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</si>
  <si>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</si>
  <si>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</si>
  <si>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</si>
  <si>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</si>
  <si>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</si>
  <si>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</si>
  <si>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</si>
  <si>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</si>
  <si>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</si>
  <si>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</si>
  <si>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</si>
  <si>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</si>
  <si>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</si>
  <si>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</si>
  <si>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</si>
  <si>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</si>
  <si>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</si>
  <si>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</si>
  <si>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</si>
  <si>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</si>
  <si>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</si>
  <si>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</si>
  <si>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</si>
  <si>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</si>
  <si>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</si>
  <si>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</si>
  <si>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</si>
  <si>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</si>
  <si>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</si>
  <si>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</si>
  <si>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</si>
  <si>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</si>
  <si>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</si>
  <si>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</si>
  <si>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</si>
  <si>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</si>
  <si>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</si>
  <si>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</si>
  <si>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</si>
  <si>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</si>
  <si>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</si>
  <si>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</si>
  <si>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</si>
  <si>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</si>
  <si>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</si>
  <si>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</si>
  <si>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</si>
  <si>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</si>
  <si>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</si>
  <si>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</si>
  <si>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</si>
  <si>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</si>
  <si>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</si>
  <si>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</si>
  <si>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</si>
  <si>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</si>
  <si>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</si>
  <si>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</si>
  <si>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</si>
  <si>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</si>
  <si>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</si>
  <si>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</si>
  <si>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</si>
  <si>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</si>
  <si>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</si>
  <si>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</si>
  <si>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</si>
  <si>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</si>
  <si>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</si>
  <si>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</si>
  <si>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</si>
  <si>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</si>
  <si>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</si>
  <si>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</si>
  <si>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</si>
  <si>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</si>
  <si>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</si>
  <si>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</si>
  <si>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</si>
  <si>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</si>
  <si>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</si>
  <si>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</si>
  <si>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</si>
  <si>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</si>
  <si>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</si>
  <si>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</si>
  <si>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</si>
  <si>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</si>
  <si>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</si>
  <si>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</si>
  <si>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</si>
  <si>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</si>
  <si>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</si>
  <si>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</si>
  <si>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</si>
  <si>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</si>
  <si>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</si>
  <si>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</si>
  <si>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</si>
  <si>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</si>
  <si>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</si>
  <si>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</si>
  <si>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</si>
  <si>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</si>
  <si>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</si>
  <si>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</si>
  <si>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</si>
  <si>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</si>
  <si>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</si>
  <si>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</si>
  <si>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</si>
  <si>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</si>
  <si>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</si>
  <si>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</si>
  <si>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</si>
  <si>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</si>
  <si>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</si>
  <si>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</si>
  <si>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</si>
  <si>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</si>
  <si>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</si>
  <si>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</si>
  <si>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</si>
  <si>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</si>
  <si>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</si>
  <si>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</si>
  <si>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</si>
  <si>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</si>
  <si>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</si>
  <si>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</si>
  <si>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</si>
  <si>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</si>
  <si>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</si>
  <si>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</si>
  <si>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</si>
  <si>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</si>
  <si>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</si>
  <si>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</si>
  <si>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</si>
  <si>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</si>
  <si>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</si>
  <si>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</si>
  <si>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</si>
  <si>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</si>
  <si>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</si>
  <si>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</si>
  <si>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</si>
  <si>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</si>
  <si>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</si>
  <si>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</si>
  <si>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</si>
  <si>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</si>
  <si>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</si>
  <si>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</si>
  <si>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</si>
  <si>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</si>
  <si>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</si>
  <si>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</si>
  <si>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</si>
  <si>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</si>
  <si>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</si>
  <si>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</si>
  <si>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</si>
  <si>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</si>
  <si>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</si>
  <si>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</si>
  <si>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</si>
  <si>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</si>
  <si>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</si>
  <si>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</si>
  <si>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</si>
  <si>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</si>
  <si>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</si>
  <si>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</si>
  <si>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</si>
  <si>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</si>
  <si>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</si>
  <si>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</si>
  <si>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</si>
  <si>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</si>
  <si>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</si>
  <si>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</si>
  <si>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</si>
  <si>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</si>
  <si>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</si>
  <si>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</si>
  <si>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</si>
  <si>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</si>
  <si>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</si>
  <si>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</si>
  <si>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</si>
  <si>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</si>
  <si>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</si>
  <si>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</si>
  <si>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</si>
  <si>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</si>
  <si>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</si>
  <si>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</si>
  <si>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</si>
  <si>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</si>
  <si>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</si>
  <si>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</si>
  <si>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</si>
  <si>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</si>
  <si>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</si>
  <si>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</si>
  <si>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</si>
  <si>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</si>
  <si>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</si>
  <si>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</si>
  <si>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</si>
  <si>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</si>
  <si>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</si>
  <si>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</si>
  <si>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</si>
  <si>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</si>
  <si>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</si>
  <si>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</si>
  <si>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</si>
  <si>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</si>
  <si>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</si>
  <si>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</si>
  <si>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</si>
  <si>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</si>
  <si>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</si>
  <si>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</si>
  <si>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</si>
  <si>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</si>
  <si>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</si>
  <si>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</si>
  <si>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</si>
  <si>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</si>
  <si>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</si>
  <si>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</si>
  <si>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</si>
  <si>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</si>
  <si>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</si>
  <si>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</si>
  <si>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</si>
  <si>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</si>
  <si>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</si>
  <si>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</si>
  <si>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</si>
  <si>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</si>
  <si>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</si>
  <si>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</si>
  <si>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</si>
  <si>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</si>
  <si>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</si>
  <si>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</si>
  <si>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</si>
  <si>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</si>
  <si>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</si>
  <si>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</si>
  <si>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</si>
  <si>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</si>
  <si>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</si>
  <si>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</si>
  <si>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</si>
  <si>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</si>
  <si>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</si>
  <si>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</si>
  <si>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</si>
  <si>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</si>
  <si>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</si>
  <si>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</si>
  <si>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</si>
  <si>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</si>
  <si>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</si>
  <si>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</si>
  <si>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</si>
  <si>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</si>
  <si>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</si>
  <si>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</si>
  <si>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</si>
  <si>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</si>
  <si>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</si>
  <si>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</si>
  <si>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</si>
  <si>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</si>
  <si>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</si>
  <si>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</si>
  <si>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</si>
  <si>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</si>
  <si>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</si>
  <si>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</si>
  <si>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</si>
  <si>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</si>
  <si>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</si>
  <si>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</si>
  <si>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</si>
  <si>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</si>
  <si>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</si>
  <si>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</si>
  <si>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</si>
  <si>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</si>
  <si>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</si>
  <si>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</si>
  <si>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</si>
  <si>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</si>
  <si>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</si>
  <si>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</si>
  <si>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</si>
  <si>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</si>
  <si>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</si>
  <si>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</si>
  <si>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</si>
  <si>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</si>
  <si>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</si>
  <si>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</si>
  <si>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</si>
  <si>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</si>
  <si>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</si>
  <si>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</si>
  <si>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</si>
  <si>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</si>
  <si>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</si>
  <si>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</si>
  <si>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</si>
  <si>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</si>
  <si>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</si>
  <si>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</si>
  <si>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</si>
  <si>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</si>
  <si>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</si>
  <si>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</si>
  <si>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</si>
  <si>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</si>
  <si>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</si>
  <si>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</si>
  <si>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</si>
  <si>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</si>
  <si>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</si>
  <si>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</si>
  <si>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</si>
  <si>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</si>
  <si>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</si>
  <si>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</si>
  <si>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</si>
  <si>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</si>
  <si>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</si>
  <si>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</si>
  <si>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</si>
  <si>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</si>
  <si>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</si>
  <si>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</si>
  <si>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</si>
  <si>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</si>
  <si>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</si>
  <si>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</si>
  <si>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</si>
  <si>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</si>
  <si>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</si>
  <si>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</si>
  <si>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</si>
  <si>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</si>
  <si>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</si>
  <si>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</si>
  <si>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</si>
  <si>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</si>
  <si>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</si>
  <si>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</si>
  <si>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</si>
  <si>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</si>
  <si>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</si>
  <si>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</si>
  <si>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</si>
  <si>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</si>
  <si>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</si>
  <si>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</si>
  <si>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</si>
  <si>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</si>
  <si>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</si>
  <si>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</si>
  <si>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</si>
  <si>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</si>
  <si>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</si>
  <si>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</si>
  <si>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</si>
  <si>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</si>
  <si>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</si>
  <si>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</si>
  <si>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</si>
  <si>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</si>
  <si>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</si>
  <si>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</si>
  <si>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</si>
  <si>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</si>
  <si>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</si>
  <si>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</si>
  <si>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</si>
  <si>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</si>
  <si>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</si>
  <si>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</si>
  <si>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</si>
  <si>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</si>
  <si>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</si>
  <si>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</si>
  <si>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</si>
  <si>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</si>
  <si>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</si>
  <si>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</si>
  <si>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</si>
  <si>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</si>
  <si>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</si>
  <si>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</si>
  <si>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</si>
  <si>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</si>
  <si>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</si>
  <si>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</si>
  <si>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</si>
  <si>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</si>
  <si>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</si>
  <si>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</si>
  <si>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</si>
  <si>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</si>
  <si>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</si>
  <si>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</si>
  <si>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</si>
  <si>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</si>
  <si>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</si>
  <si>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</si>
  <si>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</si>
  <si>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</si>
  <si>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</si>
  <si>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</si>
  <si>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</si>
  <si>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</si>
  <si>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</si>
  <si>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</si>
  <si>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</si>
  <si>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</si>
  <si>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</si>
  <si>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</si>
  <si>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</si>
  <si>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</si>
  <si>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</si>
  <si>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</si>
  <si>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</si>
  <si>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</si>
  <si>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</si>
  <si>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</si>
  <si>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</si>
  <si>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</si>
  <si>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</si>
  <si>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</si>
  <si>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</si>
  <si>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</si>
  <si>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</si>
  <si>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</si>
  <si>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</si>
  <si>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</si>
  <si>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</si>
  <si>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</si>
  <si>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</si>
  <si>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</si>
  <si>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</si>
  <si>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</si>
  <si>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</si>
  <si>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</si>
  <si>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</si>
  <si>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</si>
  <si>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</si>
  <si>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</si>
  <si>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</si>
  <si>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</si>
  <si>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</si>
  <si>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</si>
  <si>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</si>
  <si>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</si>
  <si>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</si>
  <si>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</si>
  <si>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</si>
  <si>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</si>
  <si>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</si>
  <si>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</si>
  <si>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</si>
  <si>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</si>
  <si>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</si>
  <si>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</si>
  <si>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</si>
  <si>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</si>
  <si>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</si>
  <si>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</si>
  <si>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</si>
  <si>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</si>
  <si>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</si>
  <si>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</si>
  <si>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</si>
  <si>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</si>
  <si>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</si>
  <si>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</si>
  <si>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</si>
  <si>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</si>
  <si>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</si>
  <si>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</si>
  <si>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</si>
  <si>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</si>
  <si>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</si>
  <si>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</si>
  <si>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</si>
  <si>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</si>
  <si>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</si>
  <si>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</si>
  <si>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</si>
  <si>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</si>
  <si>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</si>
  <si>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</si>
  <si>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</si>
  <si>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</si>
  <si>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</si>
  <si>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</si>
  <si>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</si>
  <si>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</si>
  <si>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</si>
  <si>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</si>
  <si>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</si>
  <si>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</si>
  <si>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</si>
  <si>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</si>
  <si>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</si>
  <si>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</si>
  <si>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</si>
  <si>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</si>
  <si>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</si>
  <si>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</si>
  <si>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</si>
  <si>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</si>
  <si>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</si>
  <si>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</si>
  <si>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</si>
  <si>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</si>
  <si>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</si>
  <si>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</si>
  <si>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</si>
  <si>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</si>
  <si>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</si>
  <si>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</si>
  <si>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</si>
  <si>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</si>
  <si>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</si>
  <si>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</si>
  <si>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</si>
  <si>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</si>
  <si>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</si>
  <si>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</si>
  <si>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</si>
  <si>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</si>
  <si>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</si>
  <si>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</si>
  <si>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</si>
  <si>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</si>
  <si>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</si>
  <si>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</si>
  <si>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</si>
  <si>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</si>
  <si>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</si>
  <si>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</si>
  <si>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</si>
  <si>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</si>
  <si>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</si>
  <si>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</si>
  <si>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</si>
  <si>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</si>
  <si>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</si>
  <si>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</si>
  <si>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</si>
  <si>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</si>
  <si>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</si>
  <si>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</si>
  <si>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</si>
  <si>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</si>
  <si>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</si>
  <si>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</si>
  <si>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</si>
  <si>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</si>
  <si>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</si>
  <si>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</si>
  <si>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</si>
  <si>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</si>
  <si>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</si>
  <si>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</si>
  <si>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</si>
  <si>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</si>
  <si>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</si>
  <si>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</si>
  <si>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</si>
  <si>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</si>
  <si>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</si>
  <si>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</si>
  <si>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</si>
  <si>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</si>
  <si>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</si>
  <si>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</si>
  <si>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</si>
  <si>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</si>
  <si>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</si>
  <si>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</si>
  <si>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</si>
  <si>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</si>
  <si>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</si>
  <si>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</si>
  <si>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</si>
  <si>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</si>
  <si>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</si>
  <si>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</si>
  <si>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</si>
  <si>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</si>
  <si>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</si>
  <si>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</si>
  <si>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</si>
  <si>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</si>
  <si>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</si>
  <si>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</si>
  <si>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</si>
  <si>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</si>
  <si>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</si>
  <si>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</si>
  <si>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</si>
  <si>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</si>
  <si>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</si>
  <si>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</si>
  <si>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</si>
  <si>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</si>
  <si>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</si>
  <si>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</si>
  <si>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</si>
  <si>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</si>
  <si>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</si>
  <si>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</si>
  <si>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</si>
  <si>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</si>
  <si>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</si>
  <si>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</si>
  <si>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</si>
  <si>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</si>
  <si>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</si>
  <si>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</si>
  <si>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</si>
  <si>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</si>
  <si>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</si>
  <si>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</si>
  <si>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</si>
  <si>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</si>
  <si>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</si>
  <si>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</si>
  <si>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</si>
  <si>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</si>
  <si>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</si>
  <si>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</si>
  <si>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</si>
  <si>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</si>
  <si>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</si>
  <si>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</si>
  <si>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</si>
  <si>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</si>
  <si>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</si>
  <si>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</si>
  <si>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</si>
  <si>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</si>
  <si>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</si>
  <si>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</si>
  <si>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</si>
  <si>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</si>
  <si>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</si>
  <si>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</si>
  <si>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</si>
  <si>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</si>
  <si>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</si>
  <si>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</si>
  <si>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</si>
  <si>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</si>
  <si>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</si>
  <si>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</si>
  <si>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</si>
  <si>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</si>
  <si>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</si>
  <si>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</si>
  <si>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</si>
  <si>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</si>
  <si>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</si>
  <si>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</si>
  <si>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</si>
  <si>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</si>
  <si>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</si>
  <si>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</si>
  <si>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</si>
  <si>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</si>
  <si>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</si>
  <si>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</si>
  <si>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</si>
  <si>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</si>
  <si>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</si>
  <si>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</si>
  <si>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</si>
  <si>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</si>
  <si>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</si>
  <si>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</si>
  <si>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</si>
  <si>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</si>
  <si>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</si>
  <si>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</si>
  <si>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</si>
  <si>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</si>
  <si>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</si>
  <si>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</si>
  <si>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</si>
  <si>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</si>
  <si>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</si>
  <si>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</si>
  <si>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</si>
  <si>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</si>
  <si>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</si>
  <si>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</si>
  <si>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</si>
  <si>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</si>
  <si>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</si>
  <si>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</si>
  <si>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</si>
  <si>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</si>
  <si>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</si>
  <si>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</si>
  <si>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</si>
  <si>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</si>
  <si>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</si>
  <si>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</si>
  <si>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</si>
  <si>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</si>
  <si>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</si>
  <si>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</si>
  <si>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</si>
  <si>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</si>
  <si>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</si>
  <si>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</si>
  <si>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</si>
  <si>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</si>
  <si>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</si>
  <si>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</si>
  <si>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</si>
  <si>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</si>
  <si>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</si>
  <si>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</si>
  <si>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</si>
  <si>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</si>
  <si>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</si>
  <si>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</si>
  <si>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</si>
  <si>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</si>
  <si>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</si>
  <si>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</si>
  <si>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</si>
  <si>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</si>
  <si>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</si>
  <si>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</si>
  <si>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</si>
  <si>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</si>
  <si>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</si>
  <si>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</si>
  <si>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</si>
  <si>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</si>
  <si>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</si>
  <si>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</si>
  <si>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</si>
  <si>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</si>
  <si>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</si>
  <si>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</si>
  <si>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</si>
  <si>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</si>
  <si>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</si>
  <si>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</si>
  <si>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</si>
  <si>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</si>
  <si>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</si>
  <si>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</si>
  <si>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</si>
  <si>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</si>
  <si>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</si>
  <si>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</si>
  <si>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</si>
  <si>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</si>
  <si>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</si>
  <si>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</si>
  <si>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</si>
  <si>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</si>
  <si>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</si>
  <si>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</si>
  <si>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</si>
  <si>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</si>
  <si>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</si>
  <si>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</si>
  <si>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</si>
  <si>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</si>
  <si>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</si>
  <si>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</si>
  <si>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</si>
  <si>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</si>
  <si>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</si>
  <si>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</si>
  <si>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</si>
  <si>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</si>
  <si>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</si>
  <si>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</si>
  <si>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</si>
  <si>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</si>
  <si>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</si>
  <si>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</si>
  <si>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</si>
  <si>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</si>
  <si>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</si>
  <si>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</si>
  <si>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</si>
  <si>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</si>
  <si>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</si>
  <si>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</si>
  <si>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</si>
  <si>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</si>
  <si>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</si>
  <si>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</si>
  <si>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</si>
  <si>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</si>
  <si>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</si>
  <si>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</si>
  <si>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</si>
  <si>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</si>
  <si>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</si>
  <si>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</si>
  <si>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</si>
  <si>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</si>
  <si>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</si>
  <si>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</si>
  <si>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</si>
  <si>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</si>
  <si>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</si>
  <si>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</si>
  <si>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</si>
  <si>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</si>
  <si>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</si>
  <si>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</si>
  <si>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</si>
  <si>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</si>
  <si>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</si>
  <si>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</si>
  <si>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</si>
  <si>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</si>
  <si>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</si>
  <si>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</si>
  <si>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</si>
  <si>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</si>
  <si>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</si>
  <si>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</si>
  <si>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</si>
  <si>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</si>
  <si>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</si>
  <si>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</si>
  <si>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</si>
  <si>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</si>
  <si>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</si>
  <si>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</si>
  <si>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</si>
  <si>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</si>
  <si>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</si>
  <si>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</si>
  <si>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</si>
  <si>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</si>
  <si>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</si>
  <si>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</si>
  <si>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</si>
  <si>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</si>
  <si>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</si>
  <si>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</si>
  <si>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</si>
  <si>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</si>
  <si>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</si>
  <si>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</si>
  <si>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</si>
  <si>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</si>
  <si>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</si>
  <si>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</si>
  <si>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</si>
  <si>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</si>
  <si>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</si>
  <si>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</si>
  <si>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</si>
  <si>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</si>
  <si>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</si>
  <si>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</si>
  <si>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</si>
  <si>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</si>
  <si>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</si>
  <si>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</si>
  <si>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</si>
  <si>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</si>
  <si>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</si>
  <si>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</si>
  <si>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</si>
  <si>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</si>
  <si>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</si>
  <si>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</si>
  <si>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</si>
  <si>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</si>
  <si>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</si>
  <si>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</si>
  <si>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</si>
  <si>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</si>
  <si>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</si>
  <si>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</si>
  <si>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</si>
  <si>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</si>
  <si>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</si>
  <si>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</si>
  <si>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</si>
  <si>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</si>
  <si>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</si>
  <si>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</si>
  <si>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</si>
  <si>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</si>
  <si>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</si>
  <si>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</si>
  <si>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</si>
  <si>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</si>
  <si>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</si>
  <si>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</si>
  <si>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</si>
  <si>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</si>
  <si>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</si>
  <si>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</si>
  <si>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</si>
  <si>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</si>
  <si>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</si>
  <si>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</si>
  <si>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</si>
  <si>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</si>
  <si>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</si>
  <si>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</si>
  <si>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</si>
  <si>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</si>
  <si>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</si>
  <si>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</si>
  <si>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</si>
  <si>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</si>
  <si>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</si>
  <si>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</si>
  <si>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</si>
  <si>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</si>
  <si>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</si>
  <si>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</si>
  <si>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</si>
  <si>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</si>
  <si>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</si>
  <si>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</si>
  <si>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</si>
  <si>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</si>
  <si>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</si>
  <si>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</si>
  <si>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</si>
  <si>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</si>
  <si>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</si>
  <si>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</si>
  <si>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</si>
  <si>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</si>
  <si>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</si>
  <si>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</si>
  <si>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</si>
  <si>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</si>
  <si>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</si>
  <si>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</si>
  <si>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</si>
  <si>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</si>
  <si>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</si>
  <si>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</si>
  <si>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</si>
  <si>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</si>
  <si>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</si>
  <si>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</si>
  <si>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</si>
  <si>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</si>
  <si>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</si>
  <si>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</si>
  <si>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</si>
  <si>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</si>
  <si>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</si>
  <si>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</si>
  <si>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</si>
  <si>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</si>
  <si>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</si>
  <si>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</si>
  <si>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</si>
  <si>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</si>
  <si>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</si>
  <si>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</si>
  <si>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</si>
  <si>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</si>
  <si>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</si>
  <si>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</si>
  <si>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</si>
  <si>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</si>
  <si>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</si>
  <si>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</si>
  <si>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</si>
  <si>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</si>
  <si>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</si>
  <si>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</si>
  <si>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</si>
  <si>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</si>
  <si>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</si>
  <si>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</si>
  <si>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</si>
  <si>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</si>
  <si>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</si>
  <si>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</si>
  <si>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</si>
  <si>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</si>
  <si>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</si>
  <si>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</si>
  <si>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</si>
  <si>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</si>
  <si>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</si>
  <si>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</si>
  <si>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</si>
  <si>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</si>
  <si>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</si>
  <si>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</si>
  <si>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</si>
  <si>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</si>
  <si>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</si>
  <si>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</si>
  <si>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</si>
  <si>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</si>
  <si>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</si>
  <si>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</si>
  <si>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</si>
  <si>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</si>
  <si>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</si>
  <si>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</si>
  <si>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</si>
  <si>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</si>
  <si>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</si>
  <si>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</si>
  <si>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</si>
  <si>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</si>
  <si>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</si>
  <si>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</si>
  <si>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</si>
  <si>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</si>
  <si>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</si>
  <si>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</si>
  <si>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</si>
  <si>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</si>
  <si>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</si>
  <si>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</si>
  <si>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</si>
  <si>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</si>
  <si>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</si>
  <si>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</si>
  <si>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</si>
  <si>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</si>
  <si>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</si>
  <si>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</si>
  <si>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</si>
  <si>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</si>
  <si>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</si>
  <si>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</si>
  <si>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</si>
  <si>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</si>
  <si>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</si>
  <si>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</si>
  <si>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</si>
  <si>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</si>
  <si>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</si>
  <si>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</si>
  <si>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</si>
  <si>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</si>
  <si>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</si>
  <si>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</si>
  <si>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</si>
  <si>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</si>
  <si>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</si>
  <si>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</si>
  <si>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</si>
  <si>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</si>
  <si>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</si>
  <si>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</si>
  <si>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</si>
  <si>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</si>
  <si>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</si>
  <si>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</si>
  <si>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</si>
  <si>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</si>
  <si>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</si>
  <si>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</si>
  <si>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</si>
  <si>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</si>
  <si>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</si>
  <si>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</si>
  <si>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</si>
  <si>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</si>
  <si>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</si>
  <si>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</si>
  <si>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</si>
  <si>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</si>
  <si>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</si>
  <si>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</si>
  <si>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</si>
  <si>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</si>
  <si>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</si>
  <si>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</si>
  <si>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</si>
  <si>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</si>
  <si>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</si>
  <si>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</si>
  <si>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</si>
  <si>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</si>
  <si>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</si>
  <si>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</si>
  <si>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</si>
  <si>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</si>
  <si>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</si>
  <si>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</si>
  <si>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</si>
  <si>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</si>
  <si>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</si>
  <si>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</si>
  <si>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</si>
  <si>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</si>
  <si>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</si>
  <si>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</si>
  <si>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</si>
  <si>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</si>
  <si>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</si>
  <si>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</si>
  <si>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</si>
  <si>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</si>
  <si>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</si>
  <si>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</si>
  <si>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</si>
  <si>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</si>
  <si>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</si>
  <si>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</si>
  <si>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</si>
  <si>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</si>
  <si>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</si>
  <si>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</si>
  <si>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</si>
  <si>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</si>
  <si>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</si>
  <si>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</si>
  <si>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</si>
  <si>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</si>
  <si>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</si>
  <si>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</si>
  <si>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</si>
  <si>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</si>
  <si>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</si>
  <si>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</si>
  <si>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</si>
  <si>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</si>
  <si>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</si>
  <si>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</si>
  <si>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</si>
  <si>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</si>
  <si>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</si>
  <si>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</si>
  <si>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</si>
  <si>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</si>
  <si>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</si>
  <si>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</si>
  <si>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</si>
  <si>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</si>
  <si>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</si>
  <si>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</si>
  <si>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</si>
  <si>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</si>
  <si>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</si>
  <si>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</si>
  <si>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</si>
  <si>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</si>
  <si>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</si>
  <si>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</si>
  <si>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</si>
  <si>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</si>
  <si>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</si>
  <si>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</si>
  <si>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</si>
  <si>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</si>
  <si>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</si>
  <si>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</si>
  <si>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</si>
  <si>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</si>
  <si>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</si>
  <si>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</si>
  <si>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</si>
  <si>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</si>
  <si>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</si>
  <si>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</si>
  <si>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</si>
  <si>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</si>
  <si>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</si>
  <si>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</si>
  <si>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</si>
  <si>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</si>
  <si>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</si>
  <si>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</si>
  <si>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</si>
  <si>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</si>
  <si>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</si>
  <si>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</si>
  <si>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</si>
  <si>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</si>
  <si>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</si>
  <si>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</si>
  <si>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</si>
  <si>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</si>
  <si>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</si>
  <si>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</si>
  <si>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</si>
  <si>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</si>
  <si>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</si>
  <si>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</si>
  <si>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</si>
  <si>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</si>
  <si>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</si>
  <si>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</si>
  <si>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</si>
  <si>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</si>
  <si>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</si>
  <si>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</si>
  <si>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</si>
  <si>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</si>
  <si>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</si>
  <si>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</si>
  <si>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</si>
  <si>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</si>
  <si>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</si>
  <si>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</si>
  <si>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</si>
  <si>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</si>
  <si>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</si>
  <si>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</si>
  <si>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</si>
  <si>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</si>
  <si>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</si>
  <si>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</si>
  <si>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</si>
  <si>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</si>
  <si>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</si>
  <si>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</si>
  <si>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</si>
  <si>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</si>
  <si>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</si>
  <si>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</si>
  <si>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</si>
  <si>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</si>
  <si>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</si>
  <si>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</si>
  <si>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</si>
  <si>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</si>
  <si>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</si>
  <si>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</si>
  <si>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</si>
  <si>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</si>
  <si>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</si>
  <si>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</si>
  <si>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</si>
  <si>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</si>
  <si>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</si>
  <si>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</si>
  <si>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</si>
  <si>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</si>
  <si>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</si>
  <si>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</si>
  <si>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</si>
  <si>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</si>
  <si>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</si>
  <si>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</si>
  <si>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</si>
  <si>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</si>
  <si>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</si>
  <si>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</si>
  <si>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</si>
  <si>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</si>
  <si>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</si>
  <si>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</si>
  <si>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</si>
  <si>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</si>
  <si>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</si>
  <si>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</si>
  <si>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</si>
  <si>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</si>
  <si>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</si>
  <si>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</si>
  <si>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</si>
  <si>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</si>
  <si>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</si>
  <si>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</si>
  <si>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</si>
  <si>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</si>
  <si>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</si>
  <si>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</si>
  <si>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</si>
  <si>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</si>
  <si>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</si>
  <si>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</si>
  <si>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</si>
  <si>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</si>
  <si>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</si>
  <si>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</si>
  <si>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</si>
  <si>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</si>
  <si>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</si>
  <si>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</si>
  <si>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</si>
  <si>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</si>
  <si>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</si>
  <si>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</si>
  <si>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</si>
  <si>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</si>
  <si>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</si>
  <si>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</si>
  <si>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</si>
  <si>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</si>
  <si>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</si>
  <si>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</si>
  <si>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</si>
  <si>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</si>
  <si>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</si>
  <si>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</si>
  <si>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</si>
  <si>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</si>
  <si>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</si>
  <si>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</si>
  <si>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</si>
  <si>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</si>
  <si>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</si>
  <si>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</si>
  <si>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</si>
  <si>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</si>
  <si>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</si>
  <si>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</si>
  <si>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</si>
  <si>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</si>
  <si>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</si>
  <si>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</si>
  <si>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</si>
  <si>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</si>
  <si>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</si>
  <si>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</si>
  <si>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</si>
  <si>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</si>
  <si>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</si>
  <si>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</si>
  <si>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</si>
  <si>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</si>
  <si>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</si>
  <si>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</si>
  <si>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</si>
  <si>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</si>
  <si>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</si>
  <si>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</si>
  <si>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</si>
  <si>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</si>
  <si>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</si>
  <si>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</si>
  <si>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</si>
  <si>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</si>
  <si>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</si>
  <si>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</si>
  <si>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</si>
  <si>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</si>
  <si>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</si>
  <si>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</si>
  <si>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</si>
  <si>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</si>
  <si>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</si>
  <si>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</si>
  <si>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</si>
  <si>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</si>
  <si>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</si>
  <si>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</si>
  <si>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</si>
  <si>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</si>
  <si>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</si>
  <si>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</si>
  <si>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</si>
  <si>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</si>
  <si>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</si>
  <si>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</si>
  <si>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</si>
  <si>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</si>
  <si>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</si>
  <si>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</si>
  <si>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</si>
  <si>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</si>
  <si>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</si>
  <si>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</si>
  <si>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</si>
  <si>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</si>
  <si>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</si>
  <si>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</si>
  <si>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</si>
  <si>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</si>
  <si>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</si>
  <si>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</si>
  <si>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</si>
  <si>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</si>
  <si>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</si>
  <si>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</si>
  <si>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</si>
  <si>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</si>
  <si>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</si>
  <si>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</si>
  <si>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</si>
  <si>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</si>
  <si>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</si>
  <si>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</si>
  <si>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</si>
  <si>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</si>
  <si>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</si>
  <si>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</si>
  <si>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</si>
  <si>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</si>
  <si>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</si>
  <si>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</si>
  <si>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</si>
  <si>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</si>
  <si>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</si>
  <si>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</si>
  <si>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</si>
  <si>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</si>
  <si>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</si>
  <si>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</si>
  <si>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</si>
  <si>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</si>
  <si>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</si>
  <si>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</si>
  <si>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</si>
  <si>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</si>
  <si>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</si>
  <si>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</si>
  <si>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</si>
  <si>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</si>
  <si>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</si>
  <si>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</si>
  <si>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</si>
  <si>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</si>
  <si>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</si>
  <si>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</si>
  <si>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</si>
  <si>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</si>
  <si>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</si>
  <si>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</si>
  <si>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</si>
  <si>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</si>
  <si>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</si>
  <si>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</si>
  <si>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</si>
  <si>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</si>
  <si>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</si>
  <si>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</si>
  <si>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</si>
  <si>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</si>
  <si>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</si>
  <si>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</si>
  <si>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</si>
  <si>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</si>
  <si>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</si>
  <si>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</si>
  <si>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</si>
  <si>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</si>
  <si>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</si>
  <si>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</si>
  <si>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</si>
  <si>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</si>
  <si>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</si>
  <si>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</si>
  <si>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</si>
  <si>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</si>
  <si>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</si>
  <si>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</si>
  <si>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</si>
  <si>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</si>
  <si>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</si>
  <si>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</si>
  <si>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</si>
  <si>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</si>
  <si>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</si>
  <si>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</si>
  <si>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</si>
  <si>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</si>
  <si>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</si>
  <si>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</si>
  <si>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</si>
  <si>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</si>
  <si>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</si>
  <si>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</si>
  <si>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</si>
  <si>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</si>
  <si>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</si>
  <si>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</si>
  <si>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</si>
  <si>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</si>
  <si>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</si>
  <si>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</si>
  <si>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</si>
  <si>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</si>
  <si>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</si>
  <si>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</si>
  <si>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</si>
  <si>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</si>
  <si>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</si>
  <si>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</si>
  <si>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</si>
  <si>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</si>
  <si>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</si>
  <si>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</si>
  <si>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</si>
  <si>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</si>
  <si>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</si>
  <si>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</si>
  <si>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</si>
  <si>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</si>
  <si>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</si>
  <si>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</si>
  <si>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</si>
  <si>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</si>
  <si>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</si>
  <si>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</si>
  <si>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</si>
  <si>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</si>
  <si>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</si>
  <si>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</si>
  <si>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</si>
  <si>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</si>
  <si>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</si>
  <si>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</si>
  <si>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</si>
  <si>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</si>
  <si>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</si>
  <si>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</si>
  <si>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</si>
  <si>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</si>
  <si>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</si>
  <si>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</si>
  <si>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</si>
  <si>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</si>
  <si>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</si>
  <si>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</si>
  <si>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</si>
  <si>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</si>
  <si>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</si>
  <si>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</si>
  <si>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</si>
  <si>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</si>
  <si>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</si>
  <si>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</si>
  <si>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</si>
  <si>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</si>
  <si>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</si>
  <si>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</si>
  <si>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</si>
  <si>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</si>
  <si>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</si>
  <si>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</si>
  <si>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</si>
  <si>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</si>
  <si>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</si>
  <si>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</si>
  <si>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</si>
  <si>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</si>
  <si>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</si>
  <si>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</si>
  <si>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</si>
  <si>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</si>
  <si>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</si>
  <si>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</si>
  <si>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</si>
  <si>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</si>
  <si>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</si>
  <si>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</si>
  <si>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</si>
  <si>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</si>
  <si>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</si>
  <si>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</si>
  <si>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</si>
  <si>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</si>
  <si>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</si>
  <si>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</si>
  <si>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</si>
  <si>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</si>
  <si>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</si>
  <si>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</si>
  <si>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</si>
  <si>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</si>
  <si>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</si>
  <si>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</si>
  <si>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</si>
  <si>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</si>
  <si>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</si>
  <si>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</si>
  <si>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</si>
  <si>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</si>
  <si>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</si>
  <si>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</si>
  <si>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</si>
  <si>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</si>
  <si>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</si>
  <si>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</si>
  <si>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</si>
  <si>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</si>
  <si>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</si>
  <si>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</si>
  <si>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</si>
  <si>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</si>
  <si>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</si>
  <si>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</si>
  <si>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</si>
  <si>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</si>
  <si>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</si>
  <si>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</si>
  <si>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</si>
  <si>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</si>
  <si>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</si>
  <si>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</si>
  <si>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</si>
  <si>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</si>
  <si>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</si>
  <si>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</si>
  <si>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</si>
  <si>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</si>
  <si>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</si>
  <si>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</si>
  <si>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</si>
  <si>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</si>
  <si>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</si>
  <si>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</si>
  <si>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</si>
  <si>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</si>
  <si>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</si>
  <si>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</si>
  <si>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</si>
  <si>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</si>
  <si>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</si>
  <si>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</si>
  <si>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</si>
  <si>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</si>
  <si>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</si>
  <si>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</si>
  <si>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</si>
  <si>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</si>
  <si>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</si>
  <si>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</si>
  <si>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</si>
  <si>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</si>
  <si>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</si>
  <si>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</si>
  <si>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</si>
  <si>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</si>
  <si>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</si>
  <si>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</si>
  <si>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</si>
  <si>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</si>
  <si>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</si>
  <si>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</si>
  <si>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</si>
  <si>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</si>
  <si>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</si>
  <si>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</si>
  <si>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</si>
  <si>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</si>
  <si>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</si>
  <si>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</si>
  <si>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</si>
  <si>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</si>
  <si>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</si>
  <si>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</si>
  <si>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</si>
  <si>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</si>
  <si>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</si>
  <si>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</si>
  <si>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</si>
  <si>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</si>
  <si>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</si>
  <si>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</si>
  <si>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</si>
  <si>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</si>
  <si>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</si>
  <si>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</si>
  <si>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</si>
  <si>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</si>
  <si>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</si>
  <si>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</si>
  <si>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</si>
  <si>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</si>
  <si>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</si>
  <si>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</si>
  <si>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</si>
  <si>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</si>
  <si>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</si>
  <si>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</si>
  <si>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</si>
  <si>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</si>
  <si>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</si>
  <si>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</si>
  <si>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</si>
  <si>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</si>
  <si>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</si>
  <si>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</si>
  <si>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</si>
  <si>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</si>
  <si>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</si>
  <si>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</si>
  <si>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</si>
  <si>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</si>
  <si>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</si>
  <si>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</si>
  <si>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</si>
  <si>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</si>
  <si>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</si>
  <si>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</si>
  <si>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</si>
  <si>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</si>
  <si>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</si>
  <si>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</si>
  <si>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</si>
  <si>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</si>
  <si>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</si>
  <si>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</si>
  <si>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</si>
  <si>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</si>
  <si>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</si>
  <si>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</si>
  <si>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</si>
  <si>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</si>
  <si>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</si>
  <si>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</si>
  <si>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</si>
  <si>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</si>
  <si>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</si>
  <si>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</si>
  <si>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</si>
  <si>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</si>
  <si>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</si>
  <si>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</si>
  <si>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</si>
  <si>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</si>
  <si>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</si>
  <si>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</si>
  <si>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</si>
  <si>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</si>
  <si>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</si>
  <si>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</si>
  <si>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</si>
  <si>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</si>
  <si>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</si>
  <si>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</si>
  <si>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</si>
  <si>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</si>
  <si>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</si>
  <si>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</si>
  <si>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</si>
  <si>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</si>
  <si>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</si>
  <si>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</si>
  <si>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</si>
  <si>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</si>
  <si>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</si>
  <si>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</si>
  <si>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</si>
  <si>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</si>
  <si>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</si>
  <si>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</si>
  <si>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</si>
  <si>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</si>
  <si>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</si>
  <si>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</si>
  <si>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</si>
  <si>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</si>
  <si>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</si>
  <si>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</si>
  <si>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</si>
  <si>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</si>
  <si>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</si>
  <si>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</si>
  <si>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</si>
  <si>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</si>
  <si>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</si>
  <si>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</si>
  <si>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</si>
  <si>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</si>
  <si>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</si>
  <si>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</si>
  <si>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</si>
  <si>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</si>
  <si>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</si>
  <si>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</si>
  <si>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</si>
  <si>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</si>
  <si>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</si>
  <si>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</si>
  <si>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</si>
  <si>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</si>
  <si>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</si>
  <si>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</si>
  <si>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</si>
  <si>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</si>
  <si>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</si>
  <si>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</si>
  <si>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</si>
  <si>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</si>
  <si>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</si>
  <si>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</si>
  <si>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</si>
  <si>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</si>
  <si>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</si>
  <si>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</si>
  <si>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</si>
  <si>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</si>
  <si>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</si>
  <si>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</si>
  <si>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</si>
  <si>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</si>
  <si>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</si>
  <si>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</si>
  <si>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</si>
  <si>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</si>
  <si>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</si>
  <si>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</si>
  <si>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</si>
  <si>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</si>
  <si>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</si>
  <si>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</si>
  <si>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</si>
  <si>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</si>
  <si>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</si>
  <si>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</si>
  <si>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</si>
  <si>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</si>
  <si>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</si>
  <si>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</si>
  <si>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</si>
  <si>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</si>
  <si>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</si>
  <si>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</si>
  <si>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</si>
  <si>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</si>
  <si>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</si>
  <si>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</si>
  <si>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</si>
  <si>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</si>
  <si>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</si>
  <si>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</si>
  <si>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</si>
  <si>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</si>
  <si>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</si>
  <si>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</si>
  <si>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</si>
  <si>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</si>
  <si>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</si>
  <si>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</si>
  <si>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</si>
  <si>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</si>
  <si>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</si>
  <si>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</si>
  <si>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</si>
  <si>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</si>
  <si>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</si>
  <si>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</si>
  <si>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</si>
  <si>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</si>
  <si>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</si>
  <si>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</si>
  <si>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</si>
  <si>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</si>
  <si>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</si>
  <si>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</si>
  <si>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</si>
  <si>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</si>
  <si>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</si>
  <si>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</si>
  <si>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</si>
  <si>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</si>
  <si>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</si>
  <si>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</si>
  <si>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</si>
  <si>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</si>
  <si>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</si>
  <si>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</si>
  <si>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</si>
  <si>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</si>
  <si>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</si>
  <si>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</si>
  <si>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</si>
  <si>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</si>
  <si>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</si>
  <si>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</si>
  <si>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</si>
  <si>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</si>
  <si>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</si>
  <si>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</si>
  <si>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</si>
  <si>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</si>
  <si>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</si>
  <si>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</si>
  <si>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</si>
  <si>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</si>
  <si>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</si>
  <si>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</si>
  <si>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</si>
  <si>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</si>
  <si>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</si>
  <si>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</si>
  <si>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</si>
  <si>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</si>
  <si>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</si>
  <si>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</si>
  <si>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</si>
  <si>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</si>
  <si>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</si>
  <si>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</si>
  <si>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</si>
  <si>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</si>
  <si>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</si>
  <si>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</si>
  <si>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</si>
  <si>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</si>
  <si>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</si>
  <si>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</si>
  <si>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</si>
  <si>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</si>
  <si>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</si>
  <si>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</si>
  <si>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</si>
  <si>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</si>
  <si>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</si>
  <si>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</si>
  <si>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</si>
  <si>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</si>
  <si>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</si>
  <si>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</si>
  <si>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</si>
  <si>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</si>
  <si>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</si>
  <si>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</si>
  <si>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</si>
  <si>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</si>
  <si>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</si>
  <si>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</si>
  <si>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</si>
  <si>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</si>
  <si>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</si>
  <si>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</si>
  <si>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</si>
  <si>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</si>
  <si>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</si>
  <si>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</si>
  <si>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</si>
  <si>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</si>
  <si>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</si>
  <si>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</si>
  <si>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</si>
  <si>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</si>
  <si>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</si>
  <si>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</si>
  <si>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</si>
  <si>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</si>
  <si>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</si>
  <si>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</si>
  <si>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</si>
  <si>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</si>
  <si>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</si>
  <si>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</si>
  <si>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</si>
  <si>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</si>
  <si>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</si>
  <si>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</si>
  <si>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</si>
  <si>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</si>
  <si>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</si>
  <si>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</si>
  <si>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</si>
  <si>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</si>
  <si>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</si>
  <si>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</si>
  <si>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</si>
  <si>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</si>
  <si>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</si>
  <si>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</si>
  <si>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</si>
  <si>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</si>
  <si>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</si>
  <si>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</si>
  <si>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</si>
  <si>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</si>
  <si>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</si>
  <si>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</si>
  <si>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</si>
  <si>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</si>
  <si>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</si>
  <si>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</si>
  <si>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</si>
  <si>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</si>
  <si>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</si>
  <si>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</si>
  <si>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</si>
  <si>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</si>
  <si>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</si>
  <si>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</si>
  <si>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</si>
  <si>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</si>
  <si>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</si>
  <si>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</si>
  <si>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</si>
  <si>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</si>
  <si>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</si>
  <si>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</si>
  <si>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</si>
  <si>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</si>
  <si>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</si>
  <si>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</si>
  <si>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</si>
  <si>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</si>
  <si>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</si>
  <si>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</si>
  <si>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</si>
  <si>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</si>
  <si>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</si>
  <si>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</si>
  <si>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</si>
  <si>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</si>
  <si>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</si>
  <si>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</si>
  <si>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</si>
  <si>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</si>
  <si>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</si>
  <si>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</si>
  <si>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</si>
  <si>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</si>
  <si>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</si>
  <si>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</si>
  <si>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</si>
  <si>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</si>
  <si>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</si>
  <si>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</si>
  <si>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</si>
  <si>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</si>
  <si>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</si>
  <si>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</si>
  <si>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</si>
  <si>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</si>
  <si>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</si>
  <si>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</si>
  <si>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</si>
  <si>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</si>
  <si>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</si>
  <si>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</si>
  <si>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</si>
  <si>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</si>
  <si>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</si>
  <si>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</si>
  <si>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</si>
  <si>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</si>
  <si>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</si>
  <si>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</si>
  <si>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</si>
  <si>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</si>
  <si>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</si>
  <si>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</si>
  <si>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</si>
  <si>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</si>
  <si>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</si>
  <si>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</si>
  <si>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</si>
  <si>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</si>
  <si>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</si>
  <si>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</si>
  <si>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</si>
  <si>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</si>
  <si>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</si>
  <si>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</si>
  <si>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</si>
  <si>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</si>
  <si>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</si>
  <si>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</si>
  <si>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</si>
  <si>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</si>
  <si>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</si>
  <si>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</si>
  <si>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</si>
  <si>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</si>
  <si>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</si>
  <si>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</si>
  <si>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</si>
  <si>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</si>
  <si>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</si>
  <si>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</si>
  <si>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</si>
  <si>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</si>
  <si>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</si>
  <si>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</si>
  <si>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</si>
  <si>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</si>
  <si>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</si>
  <si>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</si>
  <si>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</si>
  <si>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</si>
  <si>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</si>
  <si>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</si>
  <si>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</si>
  <si>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</si>
  <si>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</si>
  <si>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</si>
  <si>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</si>
  <si>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</si>
  <si>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</si>
  <si>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</si>
  <si>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</si>
  <si>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</si>
  <si>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</si>
  <si>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</si>
  <si>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</si>
  <si>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</si>
  <si>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</si>
  <si>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</si>
  <si>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</si>
  <si>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</si>
  <si>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</si>
  <si>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</si>
  <si>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</si>
  <si>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</si>
  <si>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</si>
  <si>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</si>
  <si>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</si>
  <si>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</si>
  <si>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</si>
  <si>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</si>
  <si>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</si>
  <si>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</si>
  <si>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</si>
  <si>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</si>
  <si>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</si>
  <si>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</si>
  <si>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</si>
  <si>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</si>
  <si>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</si>
  <si>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</si>
  <si>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</si>
  <si>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</si>
  <si>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</si>
  <si>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</si>
  <si>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</si>
  <si>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</si>
  <si>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</si>
  <si>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</si>
  <si>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</si>
  <si>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</si>
  <si>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</si>
  <si>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</si>
  <si>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</si>
  <si>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</si>
  <si>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</si>
  <si>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</si>
  <si>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</si>
  <si>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</si>
  <si>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</si>
  <si>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</si>
  <si>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</si>
  <si>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</si>
  <si>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</si>
  <si>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</si>
  <si>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</si>
  <si>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</si>
  <si>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</si>
  <si>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</si>
  <si>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</si>
  <si>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</si>
  <si>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</si>
  <si>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</si>
  <si>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</si>
  <si>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</si>
  <si>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</si>
  <si>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</si>
  <si>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</si>
  <si>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</si>
  <si>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</si>
  <si>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</si>
  <si>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</si>
  <si>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</si>
  <si>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</si>
  <si>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</si>
  <si>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</si>
  <si>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</si>
  <si>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</si>
  <si>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</si>
  <si>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</si>
  <si>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</si>
  <si>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</si>
  <si>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</si>
  <si>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</si>
  <si>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</si>
  <si>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</si>
  <si>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</si>
  <si>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</si>
  <si>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</si>
  <si>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</si>
  <si>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</si>
  <si>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</si>
  <si>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</si>
  <si>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</si>
  <si>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</si>
  <si>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</si>
  <si>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</si>
  <si>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</si>
  <si>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</si>
  <si>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</si>
  <si>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</si>
  <si>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</si>
  <si>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</si>
  <si>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</si>
  <si>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</si>
  <si>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</si>
  <si>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</si>
  <si>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</si>
  <si>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</si>
  <si>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</si>
  <si>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</si>
  <si>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</si>
  <si>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</si>
  <si>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</si>
  <si>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</si>
  <si>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</si>
  <si>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</si>
  <si>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</si>
  <si>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</si>
  <si>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</si>
  <si>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</si>
  <si>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</si>
  <si>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</si>
  <si>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</si>
  <si>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</si>
  <si>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</si>
  <si>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</si>
  <si>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</si>
  <si>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</si>
  <si>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</si>
  <si>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</si>
  <si>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</si>
  <si>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</si>
  <si>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</si>
  <si>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</si>
  <si>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</si>
  <si>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</si>
  <si>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</si>
  <si>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</si>
  <si>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</si>
  <si>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</si>
  <si>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</si>
  <si>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</si>
  <si>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</si>
  <si>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</si>
  <si>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</si>
  <si>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</si>
  <si>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</si>
  <si>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</si>
  <si>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</si>
  <si>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</si>
  <si>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</si>
  <si>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</si>
  <si>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</si>
  <si>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</si>
  <si>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</si>
  <si>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</si>
  <si>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</si>
  <si>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</si>
  <si>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</si>
  <si>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</si>
  <si>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</si>
  <si>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</si>
  <si>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</si>
  <si>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</si>
  <si>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</si>
  <si>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</si>
  <si>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</si>
  <si>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</si>
  <si>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</si>
  <si>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</si>
  <si>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</si>
  <si>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</si>
  <si>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</si>
  <si>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</si>
  <si>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</si>
  <si>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</si>
  <si>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</si>
  <si>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</si>
  <si>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</si>
  <si>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</si>
  <si>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</si>
  <si>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</si>
  <si>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</si>
  <si>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</si>
  <si>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</si>
  <si>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</si>
  <si>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</si>
  <si>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</si>
  <si>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</si>
  <si>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</si>
  <si>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</si>
  <si>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</si>
  <si>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</si>
  <si>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</si>
  <si>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</si>
  <si>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</si>
  <si>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</si>
  <si>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</si>
  <si>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</si>
  <si>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</si>
  <si>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</si>
  <si>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</si>
  <si>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</si>
  <si>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</si>
  <si>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</si>
  <si>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</si>
  <si>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</si>
  <si>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</si>
  <si>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</si>
  <si>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</si>
  <si>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</si>
  <si>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</si>
  <si>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</si>
  <si>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</si>
  <si>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</si>
  <si>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</si>
  <si>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</si>
  <si>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</si>
  <si>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</si>
  <si>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</si>
  <si>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</si>
  <si>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</si>
  <si>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</si>
  <si>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</si>
  <si>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</si>
  <si>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</si>
  <si>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</si>
  <si>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</si>
  <si>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</si>
  <si>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</si>
  <si>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</si>
  <si>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</si>
  <si>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</si>
  <si>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</si>
  <si>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</si>
  <si>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</si>
  <si>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</si>
  <si>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</si>
  <si>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</si>
  <si>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</si>
  <si>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</si>
  <si>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</si>
  <si>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</si>
  <si>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</si>
  <si>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</si>
  <si>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</si>
  <si>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</si>
  <si>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</si>
  <si>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</si>
  <si>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</si>
  <si>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</si>
  <si>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</si>
  <si>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</si>
  <si>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</si>
  <si>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</si>
  <si>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</si>
  <si>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</si>
  <si>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</si>
  <si>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</si>
  <si>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</si>
  <si>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</si>
  <si>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</si>
  <si>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</si>
  <si>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</si>
  <si>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</si>
  <si>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</si>
  <si>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</si>
  <si>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</si>
  <si>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</si>
  <si>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</si>
  <si>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</si>
  <si>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</si>
  <si>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</si>
  <si>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</si>
  <si>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</si>
  <si>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</si>
  <si>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</si>
  <si>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</si>
  <si>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</si>
  <si>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</si>
  <si>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</si>
  <si>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</si>
  <si>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</si>
  <si>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</si>
  <si>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</si>
  <si>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</si>
  <si>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</si>
  <si>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</si>
  <si>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</si>
  <si>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</si>
  <si>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</si>
  <si>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</si>
  <si>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</si>
  <si>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</si>
  <si>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</si>
  <si>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</si>
  <si>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</si>
  <si>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</si>
  <si>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</si>
  <si>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</si>
  <si>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</si>
  <si>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</si>
  <si>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</si>
  <si>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</si>
  <si>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</si>
  <si>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</si>
  <si>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</si>
  <si>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</si>
  <si>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</si>
  <si>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</si>
  <si>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</si>
  <si>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</si>
  <si>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</si>
  <si>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</si>
  <si>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</si>
  <si>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</si>
  <si>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</si>
  <si>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</si>
  <si>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</si>
  <si>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</si>
  <si>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</si>
  <si>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</si>
  <si>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</si>
  <si>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</si>
  <si>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</si>
  <si>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</si>
  <si>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</si>
  <si>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</si>
  <si>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</si>
  <si>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</si>
  <si>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</si>
  <si>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</si>
  <si>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</si>
  <si>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</si>
  <si>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</si>
  <si>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</si>
  <si>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</si>
  <si>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</si>
  <si>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</si>
  <si>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</si>
  <si>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</si>
  <si>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</si>
  <si>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</si>
  <si>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</si>
  <si>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</si>
  <si>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</si>
  <si>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</si>
  <si>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</si>
  <si>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</si>
  <si>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</si>
  <si>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</si>
  <si>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</si>
  <si>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</si>
  <si>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</si>
  <si>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</si>
  <si>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</si>
  <si>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</si>
  <si>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</si>
  <si>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</si>
  <si>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</si>
  <si>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</si>
  <si>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</si>
  <si>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</si>
  <si>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</si>
  <si>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</si>
  <si>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</si>
  <si>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</si>
  <si>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</si>
  <si>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</si>
  <si>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</si>
  <si>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</si>
  <si>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</si>
  <si>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</si>
  <si>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</si>
  <si>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</si>
  <si>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</si>
  <si>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</si>
  <si>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</si>
  <si>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</si>
  <si>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</si>
  <si>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</si>
  <si>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</si>
  <si>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</si>
  <si>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</si>
  <si>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</si>
  <si>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</si>
  <si>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</si>
  <si>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</si>
  <si>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</si>
  <si>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</si>
  <si>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</si>
  <si>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</si>
  <si>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</si>
  <si>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</si>
  <si>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</si>
  <si>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</si>
  <si>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</si>
  <si>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</si>
  <si>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</si>
  <si>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</si>
  <si>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</si>
  <si>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</si>
  <si>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</si>
  <si>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</si>
  <si>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</si>
  <si>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</si>
  <si>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</si>
  <si>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</si>
  <si>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</si>
  <si>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</si>
  <si>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</si>
  <si>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</si>
  <si>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</si>
  <si>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</si>
  <si>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</si>
  <si>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</si>
  <si>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</si>
  <si>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</si>
  <si>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</si>
  <si>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</si>
  <si>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</si>
  <si>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</si>
  <si>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</si>
  <si>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</si>
  <si>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</si>
  <si>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</si>
  <si>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</si>
  <si>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</si>
  <si>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</si>
  <si>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</si>
  <si>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</si>
  <si>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</si>
  <si>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</si>
  <si>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</si>
  <si>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</si>
  <si>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</si>
  <si>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</si>
  <si>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</si>
  <si>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</si>
  <si>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</si>
  <si>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</si>
  <si>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</si>
  <si>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</si>
  <si>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</si>
  <si>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</si>
  <si>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</si>
  <si>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</si>
  <si>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</si>
  <si>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</si>
  <si>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</si>
  <si>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</si>
  <si>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</si>
  <si>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</si>
  <si>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</si>
  <si>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</si>
  <si>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</si>
  <si>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</si>
  <si>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</si>
  <si>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</si>
  <si>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</si>
  <si>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</si>
  <si>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</si>
  <si>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</si>
  <si>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</si>
  <si>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</si>
  <si>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</si>
  <si>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</si>
  <si>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</si>
  <si>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</si>
  <si>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</si>
  <si>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</si>
  <si>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</si>
  <si>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</si>
  <si>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</si>
  <si>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</si>
  <si>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</si>
  <si>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</si>
  <si>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</si>
  <si>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</si>
  <si>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</si>
  <si>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</si>
  <si>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</si>
  <si>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</si>
  <si>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</si>
  <si>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</si>
  <si>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</si>
  <si>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</si>
  <si>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</si>
  <si>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</si>
  <si>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</si>
  <si>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</si>
  <si>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</si>
  <si>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</si>
  <si>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</si>
  <si>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</si>
  <si>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</si>
  <si>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</si>
  <si>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</si>
  <si>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</si>
  <si>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</si>
  <si>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</si>
  <si>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</si>
  <si>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</si>
  <si>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</si>
  <si>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</si>
  <si>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</si>
  <si>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</si>
  <si>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</si>
  <si>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</si>
  <si>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</si>
  <si>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</si>
  <si>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</si>
  <si>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</si>
  <si>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</si>
  <si>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</si>
  <si>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</si>
  <si>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</si>
  <si>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</si>
  <si>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</si>
  <si>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</si>
  <si>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</si>
  <si>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</si>
  <si>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</si>
  <si>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</si>
  <si>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</si>
  <si>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</si>
  <si>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</si>
  <si>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</si>
  <si>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</si>
  <si>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</si>
  <si>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</si>
  <si>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</si>
  <si>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</si>
  <si>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</si>
  <si>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</si>
  <si>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</si>
  <si>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</si>
  <si>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</si>
  <si>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</si>
  <si>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</si>
  <si>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</si>
  <si>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</si>
  <si>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</si>
  <si>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</si>
  <si>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</si>
  <si>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</si>
  <si>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</si>
  <si>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</si>
  <si>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</si>
  <si>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</si>
  <si>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</si>
  <si>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</si>
  <si>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</si>
  <si>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</si>
  <si>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</si>
  <si>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</si>
  <si>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</si>
  <si>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</si>
  <si>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</si>
  <si>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</si>
  <si>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</si>
  <si>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</si>
  <si>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</si>
  <si>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</si>
  <si>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</si>
  <si>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</si>
  <si>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</si>
  <si>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</si>
  <si>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</si>
  <si>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</si>
  <si>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</si>
  <si>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</si>
  <si>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</si>
  <si>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</si>
  <si>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</si>
  <si>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</si>
  <si>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</si>
  <si>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</si>
  <si>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</si>
  <si>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</si>
  <si>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</si>
  <si>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</si>
  <si>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</si>
  <si>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</si>
  <si>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</si>
  <si>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</si>
  <si>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</si>
  <si>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</si>
  <si>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</si>
  <si>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</si>
  <si>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</si>
  <si>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</si>
  <si>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</si>
  <si>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</si>
  <si>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</si>
  <si>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</si>
  <si>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</si>
  <si>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</si>
  <si>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</si>
  <si>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</si>
  <si>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</si>
  <si>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</si>
  <si>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</si>
  <si>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</si>
  <si>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</si>
  <si>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</si>
  <si>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</si>
  <si>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</si>
  <si>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</si>
  <si>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</si>
  <si>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</si>
  <si>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</si>
  <si>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</si>
  <si>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</si>
  <si>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</si>
  <si>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</si>
  <si>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</si>
  <si>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</si>
  <si>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</si>
  <si>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</si>
  <si>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</si>
  <si>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</si>
  <si>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</si>
  <si>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</si>
  <si>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</si>
  <si>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</si>
  <si>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</si>
  <si>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</si>
  <si>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</si>
  <si>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</si>
  <si>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</si>
  <si>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</si>
  <si>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</si>
  <si>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</si>
  <si>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</si>
  <si>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</si>
  <si>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</si>
  <si>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</si>
  <si>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</si>
  <si>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</si>
  <si>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</si>
  <si>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</si>
  <si>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</si>
  <si>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</si>
  <si>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</si>
  <si>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</si>
  <si>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</si>
  <si>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</si>
  <si>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</si>
  <si>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</si>
  <si>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</si>
  <si>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</si>
  <si>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</si>
  <si>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</si>
  <si>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</si>
  <si>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</si>
  <si>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</si>
  <si>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</si>
  <si>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</si>
  <si>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</si>
  <si>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</si>
  <si>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</si>
  <si>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</si>
  <si>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</si>
  <si>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</si>
  <si>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</si>
  <si>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</si>
  <si>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</si>
  <si>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</si>
  <si>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</si>
  <si>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</si>
  <si>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</si>
  <si>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</si>
  <si>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</si>
  <si>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</si>
  <si>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</si>
  <si>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</si>
  <si>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</si>
  <si>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</si>
  <si>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</si>
  <si>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</si>
  <si>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</si>
  <si>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</si>
  <si>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</si>
  <si>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</si>
  <si>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</si>
  <si>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</si>
  <si>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</si>
  <si>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</si>
  <si>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</si>
  <si>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</si>
  <si>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</si>
  <si>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</si>
  <si>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</si>
  <si>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</si>
  <si>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</si>
  <si>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</si>
  <si>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</si>
  <si>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</si>
  <si>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</si>
  <si>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</si>
  <si>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</si>
  <si>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</si>
  <si>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</si>
  <si>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</si>
  <si>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</si>
  <si>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</si>
  <si>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</si>
  <si>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</si>
  <si>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</si>
  <si>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</si>
  <si>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</si>
  <si>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</si>
  <si>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</si>
  <si>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</si>
  <si>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</si>
  <si>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</si>
  <si>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</si>
  <si>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</si>
  <si>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</si>
  <si>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</si>
  <si>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</si>
  <si>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</si>
  <si>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</si>
  <si>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</si>
  <si>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</si>
  <si>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</si>
  <si>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</si>
  <si>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</si>
  <si>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</si>
  <si>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</si>
  <si>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</si>
  <si>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</si>
  <si>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</si>
  <si>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</si>
  <si>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</si>
  <si>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</si>
  <si>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</si>
  <si>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</si>
  <si>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</si>
  <si>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</si>
  <si>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</si>
  <si>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</si>
  <si>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</si>
  <si>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</si>
  <si>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</si>
  <si>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</si>
  <si>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</si>
  <si>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</si>
  <si>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</si>
  <si>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</si>
  <si>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</si>
  <si>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</si>
  <si>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</si>
  <si>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</si>
  <si>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</si>
  <si>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</si>
  <si>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</si>
  <si>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</si>
  <si>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</si>
  <si>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</si>
  <si>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</si>
  <si>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</si>
  <si>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</si>
  <si>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</si>
  <si>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</si>
  <si>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</si>
  <si>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</si>
  <si>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</si>
  <si>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</si>
  <si>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</si>
  <si>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</si>
  <si>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</si>
  <si>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</si>
  <si>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</si>
  <si>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</si>
  <si>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</si>
  <si>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</si>
  <si>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</si>
  <si>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</si>
  <si>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</si>
  <si>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</si>
  <si>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</si>
  <si>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</si>
  <si>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</si>
  <si>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</si>
  <si>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</si>
  <si>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</si>
  <si>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</si>
  <si>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</si>
  <si>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</si>
  <si>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</si>
  <si>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</si>
  <si>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</si>
  <si>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</si>
  <si>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</si>
  <si>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</si>
  <si>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</si>
  <si>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</si>
  <si>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</si>
  <si>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</si>
  <si>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</si>
  <si>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</si>
  <si>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</si>
  <si>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</si>
  <si>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</si>
  <si>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</si>
  <si>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</si>
  <si>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</si>
  <si>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</si>
  <si>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</si>
  <si>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</si>
  <si>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</si>
  <si>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</si>
  <si>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</si>
  <si>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</si>
  <si>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</si>
  <si>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</si>
  <si>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</si>
  <si>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</si>
  <si>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</si>
  <si>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</si>
  <si>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</si>
  <si>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</si>
  <si>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</si>
  <si>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</si>
  <si>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</si>
  <si>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</si>
  <si>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</si>
  <si>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</si>
  <si>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</si>
  <si>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</si>
  <si>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</si>
  <si>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</si>
  <si>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</si>
  <si>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</si>
  <si>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</si>
  <si>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</si>
  <si>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</si>
  <si>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</si>
  <si>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</si>
  <si>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</si>
  <si>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</si>
  <si>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</si>
  <si>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</si>
  <si>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</si>
  <si>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</si>
  <si>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</si>
  <si>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</si>
  <si>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</si>
  <si>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</si>
  <si>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</si>
  <si>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</si>
  <si>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</si>
  <si>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</si>
  <si>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</si>
  <si>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</si>
  <si>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</si>
  <si>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</si>
  <si>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</si>
  <si>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</si>
  <si>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</si>
  <si>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</si>
  <si>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</si>
  <si>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</si>
  <si>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</si>
  <si>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</si>
  <si>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</si>
  <si>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</si>
  <si>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</si>
  <si>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</si>
  <si>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</si>
  <si>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</si>
  <si>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</si>
  <si>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</si>
  <si>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</si>
  <si>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</si>
  <si>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</si>
  <si>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</si>
  <si>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</si>
  <si>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</si>
  <si>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</si>
  <si>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</si>
  <si>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</si>
  <si>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</si>
  <si>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</si>
  <si>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</si>
  <si>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</si>
  <si>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</si>
  <si>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</si>
  <si>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</si>
  <si>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</si>
  <si>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</si>
  <si>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</si>
  <si>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</si>
  <si>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</si>
  <si>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</si>
  <si>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</si>
  <si>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</si>
  <si>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</si>
  <si>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</si>
  <si>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</si>
  <si>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</si>
  <si>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</si>
  <si>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</si>
  <si>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</si>
  <si>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</si>
  <si>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</si>
  <si>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</si>
  <si>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</si>
  <si>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</si>
  <si>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</si>
  <si>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</si>
  <si>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</si>
  <si>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</si>
  <si>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</si>
  <si>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</si>
  <si>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</si>
  <si>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</si>
  <si>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</si>
  <si>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</si>
  <si>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</si>
  <si>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</si>
  <si>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</si>
  <si>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</si>
  <si>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</si>
  <si>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</si>
  <si>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</si>
  <si>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</si>
  <si>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</si>
  <si>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</si>
  <si>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</si>
  <si>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</si>
  <si>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</si>
  <si>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</si>
  <si>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</si>
  <si>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</si>
  <si>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</si>
  <si>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</si>
  <si>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</si>
  <si>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</si>
  <si>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</si>
  <si>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</si>
  <si>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</si>
  <si>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</si>
  <si>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</si>
  <si>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</si>
  <si>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</si>
  <si>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</si>
  <si>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</si>
  <si>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</si>
  <si>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</si>
  <si>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</si>
  <si>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</si>
  <si>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</si>
  <si>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</si>
  <si>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</si>
  <si>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</si>
  <si>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</si>
  <si>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</si>
  <si>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</si>
  <si>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</si>
  <si>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</si>
  <si>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</si>
  <si>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</si>
  <si>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</si>
  <si>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</si>
  <si>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</si>
  <si>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</si>
  <si>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</si>
  <si>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</si>
  <si>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</si>
  <si>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</si>
  <si>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</si>
  <si>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</si>
  <si>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</si>
  <si>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</si>
  <si>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</si>
  <si>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</si>
  <si>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</si>
  <si>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</si>
  <si>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</si>
  <si>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</si>
  <si>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</si>
  <si>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</si>
  <si>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</si>
  <si>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</si>
  <si>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</si>
  <si>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</si>
  <si>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</si>
  <si>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</si>
  <si>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</si>
  <si>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</si>
  <si>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</si>
  <si>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</si>
  <si>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</si>
  <si>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</si>
  <si>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</si>
  <si>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</si>
  <si>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</si>
  <si>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</si>
  <si>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</si>
  <si>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</si>
  <si>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</si>
  <si>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</si>
  <si>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</si>
  <si>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</si>
  <si>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</si>
  <si>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</si>
  <si>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</si>
  <si>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</si>
  <si>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</si>
  <si>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</si>
  <si>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</si>
  <si>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</si>
  <si>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</si>
  <si>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</si>
  <si>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</si>
  <si>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</si>
  <si>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</si>
  <si>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</si>
  <si>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</si>
  <si>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</si>
  <si>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</si>
  <si>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</si>
  <si>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</si>
  <si>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</si>
  <si>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</si>
  <si>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</si>
  <si>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</si>
  <si>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</si>
  <si>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</si>
  <si>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</si>
  <si>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</si>
  <si>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</si>
  <si>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</si>
  <si>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</si>
  <si>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</si>
  <si>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</si>
  <si>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</si>
  <si>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</si>
  <si>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</si>
  <si>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</si>
  <si>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</si>
  <si>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</si>
  <si>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</si>
  <si>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</si>
  <si>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</si>
  <si>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</si>
  <si>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</si>
  <si>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</si>
  <si>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</si>
  <si>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</si>
  <si>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</si>
  <si>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</si>
  <si>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</si>
  <si>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</si>
  <si>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</si>
  <si>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</si>
  <si>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</si>
  <si>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</si>
  <si>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</si>
  <si>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</si>
  <si>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</si>
  <si>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</si>
  <si>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</si>
  <si>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</si>
  <si>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</si>
  <si>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</si>
  <si>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</si>
  <si>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</si>
  <si>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</si>
  <si>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</si>
  <si>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</si>
  <si>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</si>
  <si>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</si>
  <si>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</si>
  <si>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</si>
  <si>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</si>
  <si>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</si>
  <si>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</si>
  <si>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</si>
  <si>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</si>
  <si>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</si>
  <si>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</si>
  <si>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</si>
  <si>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</si>
  <si>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</si>
  <si>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</si>
  <si>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</si>
  <si>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</si>
  <si>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</si>
  <si>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</si>
  <si>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</si>
  <si>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</si>
  <si>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</si>
  <si>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</si>
  <si>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</si>
  <si>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</si>
  <si>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</si>
  <si>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</si>
  <si>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</si>
  <si>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</si>
  <si>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</si>
  <si>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</si>
  <si>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</si>
  <si>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</si>
  <si>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</si>
  <si>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</si>
  <si>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</si>
  <si>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</si>
  <si>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</si>
  <si>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</si>
  <si>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</si>
  <si>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</si>
  <si>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</si>
  <si>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</si>
  <si>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</si>
  <si>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</si>
  <si>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</si>
  <si>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</si>
  <si>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</si>
  <si>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</si>
  <si>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</si>
  <si>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</si>
  <si>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</si>
  <si>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</si>
  <si>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</si>
  <si>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</si>
  <si>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</si>
  <si>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</si>
  <si>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</si>
  <si>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</si>
  <si>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</si>
  <si>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</si>
  <si>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</si>
  <si>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</si>
  <si>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</si>
  <si>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</si>
  <si>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</si>
  <si>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</si>
  <si>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</si>
  <si>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</si>
  <si>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</si>
  <si>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</si>
  <si>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</si>
  <si>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</si>
  <si>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</si>
  <si>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</si>
  <si>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</si>
  <si>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</si>
  <si>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</si>
  <si>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</si>
  <si>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</si>
  <si>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</si>
  <si>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</si>
  <si>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</si>
  <si>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</si>
  <si>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</si>
  <si>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</si>
  <si>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</si>
  <si>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</si>
  <si>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</si>
  <si>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</si>
  <si>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</si>
  <si>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</si>
  <si>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</si>
  <si>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</si>
  <si>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</si>
  <si>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</si>
  <si>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</si>
  <si>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</si>
  <si>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</si>
  <si>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</si>
  <si>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</si>
  <si>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</si>
  <si>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</si>
  <si>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</si>
  <si>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</si>
  <si>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</si>
  <si>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</si>
  <si>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</si>
  <si>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</si>
  <si>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</si>
  <si>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</si>
  <si>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</si>
  <si>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</si>
  <si>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</si>
  <si>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</si>
  <si>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</si>
  <si>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</si>
  <si>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</si>
  <si>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</si>
  <si>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</si>
  <si>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</si>
  <si>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</si>
  <si>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</si>
  <si>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</si>
  <si>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</si>
  <si>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</si>
  <si>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</si>
  <si>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</si>
  <si>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</si>
  <si>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</si>
  <si>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</si>
  <si>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</si>
  <si>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</si>
  <si>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</si>
  <si>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</si>
  <si>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</si>
  <si>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</si>
  <si>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</si>
  <si>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</si>
  <si>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</si>
  <si>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</si>
  <si>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</si>
  <si>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</si>
  <si>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</si>
  <si>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</si>
  <si>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</si>
  <si>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</si>
  <si>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</si>
  <si>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</si>
  <si>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</si>
  <si>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</si>
  <si>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</si>
  <si>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</si>
  <si>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</si>
  <si>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</si>
  <si>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</si>
  <si>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</si>
  <si>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</si>
  <si>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</si>
  <si>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</si>
  <si>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</si>
  <si>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</si>
  <si>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</si>
  <si>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</si>
  <si>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</si>
  <si>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</si>
  <si>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</si>
  <si>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</si>
  <si>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</si>
  <si>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</si>
  <si>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</si>
  <si>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</si>
  <si>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</si>
  <si>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</si>
  <si>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</si>
  <si>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</si>
  <si>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</si>
  <si>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</si>
  <si>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</si>
  <si>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</si>
  <si>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</si>
  <si>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</si>
  <si>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</si>
  <si>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</si>
  <si>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</si>
  <si>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</si>
  <si>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</si>
  <si>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</si>
  <si>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</si>
  <si>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</si>
  <si>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</si>
  <si>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</si>
  <si>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</si>
  <si>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</si>
  <si>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</si>
  <si>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</si>
  <si>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</si>
  <si>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</si>
  <si>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</si>
  <si>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</si>
  <si>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</si>
  <si>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</si>
  <si>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</si>
  <si>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</si>
  <si>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</si>
  <si>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</si>
  <si>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</si>
  <si>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</si>
  <si>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</si>
  <si>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</si>
  <si>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</si>
  <si>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</si>
  <si>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</si>
  <si>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</si>
  <si>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</si>
  <si>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</si>
  <si>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</si>
  <si>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</si>
  <si>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</si>
  <si>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</si>
  <si>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</si>
  <si>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</si>
  <si>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</si>
  <si>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</si>
  <si>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</si>
  <si>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</si>
  <si>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</si>
  <si>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</si>
  <si>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</si>
  <si>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</si>
  <si>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</si>
  <si>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</si>
  <si>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</si>
  <si>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</si>
  <si>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</si>
  <si>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</si>
  <si>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</si>
  <si>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</si>
  <si>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</si>
  <si>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</si>
  <si>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</si>
  <si>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</si>
  <si>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</si>
  <si>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</si>
  <si>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</si>
  <si>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</si>
  <si>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</si>
  <si>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</si>
  <si>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</si>
  <si>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</si>
  <si>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</si>
  <si>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</si>
  <si>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</si>
  <si>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</si>
  <si>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</si>
  <si>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</si>
  <si>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</si>
  <si>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</si>
  <si>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</si>
  <si>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</si>
  <si>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</si>
  <si>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</si>
  <si>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</si>
  <si>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</si>
  <si>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</si>
  <si>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</si>
  <si>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</si>
  <si>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</si>
  <si>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</si>
  <si>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</si>
  <si>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</si>
  <si>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</si>
  <si>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</si>
  <si>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</si>
  <si>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</si>
  <si>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</si>
  <si>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</si>
  <si>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</si>
  <si>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</si>
  <si>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</si>
  <si>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</si>
  <si>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</si>
  <si>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</si>
  <si>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</si>
  <si>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</si>
  <si>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</si>
  <si>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</si>
  <si>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</si>
  <si>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</si>
  <si>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</si>
  <si>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</si>
  <si>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</si>
  <si>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</si>
  <si>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</si>
  <si>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</si>
  <si>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</si>
  <si>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</si>
  <si>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</si>
  <si>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</si>
  <si>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</si>
  <si>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</si>
  <si>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</si>
  <si>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</si>
  <si>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</si>
  <si>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</si>
  <si>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</si>
  <si>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</si>
  <si>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</si>
  <si>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</si>
  <si>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</si>
  <si>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</si>
  <si>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</si>
  <si>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</si>
  <si>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</si>
  <si>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</si>
  <si>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</si>
  <si>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</si>
  <si>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</si>
  <si>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</si>
  <si>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</si>
  <si>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</si>
  <si>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</si>
  <si>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</si>
  <si>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</si>
  <si>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</si>
  <si>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</si>
  <si>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</si>
  <si>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</si>
  <si>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</si>
  <si>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</si>
  <si>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</si>
  <si>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</si>
  <si>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</si>
  <si>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</si>
  <si>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</si>
  <si>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</si>
  <si>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</si>
  <si>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</si>
  <si>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</si>
  <si>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</si>
  <si>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</si>
  <si>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</si>
  <si>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</si>
  <si>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</si>
  <si>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</si>
  <si>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</si>
  <si>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</si>
  <si>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</si>
  <si>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</si>
  <si>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</si>
  <si>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</si>
  <si>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</si>
  <si>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</si>
  <si>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</si>
  <si>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</si>
  <si>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</si>
  <si>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</si>
  <si>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</si>
  <si>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</si>
  <si>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</si>
  <si>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</si>
  <si>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</si>
  <si>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</si>
  <si>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</si>
  <si>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</si>
  <si>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</si>
  <si>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</si>
  <si>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</si>
  <si>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</si>
  <si>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</si>
  <si>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</si>
  <si>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</si>
  <si>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</si>
  <si>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</si>
  <si>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</si>
  <si>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</si>
  <si>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</si>
  <si>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</si>
  <si>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</si>
  <si>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</si>
  <si>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</si>
  <si>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</si>
  <si>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</si>
  <si>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</si>
  <si>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</si>
  <si>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</si>
  <si>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</si>
  <si>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</si>
  <si>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</si>
  <si>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</si>
  <si>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</si>
  <si>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</si>
  <si>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</si>
  <si>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</si>
  <si>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</si>
  <si>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</si>
  <si>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</si>
  <si>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</si>
  <si>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</si>
  <si>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</si>
  <si>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</si>
  <si>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</si>
  <si>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</si>
  <si>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</si>
  <si>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</si>
  <si>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</si>
  <si>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</si>
  <si>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</si>
  <si>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</si>
  <si>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</si>
  <si>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</si>
  <si>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</si>
  <si>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</si>
  <si>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</si>
  <si>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</si>
  <si>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</si>
  <si>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</si>
  <si>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</si>
  <si>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</si>
  <si>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</si>
  <si>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</si>
  <si>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</si>
  <si>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</si>
  <si>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</si>
  <si>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</si>
  <si>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</si>
  <si>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</si>
  <si>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</si>
  <si>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</si>
  <si>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</si>
  <si>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</si>
  <si>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</si>
  <si>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</si>
  <si>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</si>
  <si>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</si>
  <si>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</si>
  <si>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</si>
  <si>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</si>
  <si>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</si>
  <si>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</si>
  <si>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</si>
  <si>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</si>
  <si>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</si>
  <si>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</si>
  <si>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</si>
  <si>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</si>
  <si>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</si>
  <si>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</si>
  <si>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</si>
  <si>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</si>
  <si>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</si>
  <si>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</si>
  <si>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</si>
  <si>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</si>
  <si>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</si>
  <si>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</si>
  <si>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</si>
  <si>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</si>
  <si>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</si>
  <si>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</si>
  <si>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</si>
  <si>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</si>
  <si>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</si>
  <si>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</si>
  <si>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</si>
  <si>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</si>
  <si>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</si>
  <si>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</si>
  <si>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</si>
  <si>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</si>
  <si>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</si>
  <si>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</si>
  <si>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</si>
  <si>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</si>
  <si>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</si>
  <si>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</si>
  <si>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</si>
  <si>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</si>
  <si>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</si>
  <si>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</si>
  <si>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</si>
  <si>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</si>
  <si>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</si>
  <si>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</si>
  <si>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</si>
  <si>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</si>
  <si>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</si>
  <si>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</si>
  <si>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</si>
  <si>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</si>
  <si>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</si>
  <si>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</si>
  <si>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</si>
  <si>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</si>
  <si>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</si>
  <si>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</si>
  <si>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</si>
  <si>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</si>
  <si>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</si>
  <si>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</si>
  <si>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</si>
  <si>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</si>
  <si>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</si>
  <si>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</si>
  <si>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</si>
  <si>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</si>
  <si>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</si>
  <si>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</si>
  <si>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</si>
  <si>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</si>
  <si>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</si>
  <si>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</si>
  <si>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</si>
  <si>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</si>
  <si>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</si>
  <si>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</si>
  <si>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</si>
  <si>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</si>
  <si>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</si>
  <si>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</si>
  <si>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</si>
  <si>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</si>
  <si>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</si>
  <si>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</si>
  <si>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</si>
  <si>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</si>
  <si>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</si>
  <si>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</si>
  <si>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</si>
  <si>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</si>
  <si>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</si>
  <si>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</si>
  <si>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</si>
  <si>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</si>
  <si>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</si>
  <si>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</si>
  <si>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</si>
  <si>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</si>
  <si>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</si>
  <si>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</si>
  <si>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</si>
  <si>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</si>
  <si>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</si>
  <si>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</si>
  <si>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</si>
  <si>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</si>
  <si>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</si>
  <si>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</si>
  <si>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</si>
  <si>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</si>
  <si>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</si>
  <si>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</si>
  <si>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</si>
  <si>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</si>
  <si>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</si>
  <si>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</si>
  <si>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</si>
  <si>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</si>
  <si>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</si>
  <si>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</si>
  <si>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</si>
  <si>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</si>
  <si>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</si>
  <si>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</si>
  <si>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</si>
  <si>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</si>
  <si>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</si>
  <si>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</si>
  <si>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</si>
  <si>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</si>
  <si>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</si>
  <si>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</si>
  <si>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</si>
  <si>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</si>
  <si>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</si>
  <si>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</si>
  <si>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</si>
  <si>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</si>
  <si>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</si>
  <si>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</si>
  <si>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</si>
  <si>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</si>
  <si>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</si>
  <si>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</si>
  <si>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</si>
  <si>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</si>
  <si>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</si>
  <si>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</si>
  <si>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</si>
  <si>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</si>
  <si>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</si>
  <si>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</si>
  <si>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</si>
  <si>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</si>
  <si>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</si>
  <si>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</si>
  <si>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</si>
  <si>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</si>
  <si>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</si>
  <si>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</si>
  <si>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</si>
  <si>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</si>
  <si>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</si>
  <si>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</si>
  <si>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</si>
  <si>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</si>
  <si>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</si>
  <si>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</si>
  <si>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</si>
  <si>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</si>
  <si>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</si>
  <si>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</si>
  <si>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</si>
  <si>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</si>
  <si>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</si>
  <si>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</si>
  <si>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</si>
  <si>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</si>
  <si>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</si>
  <si>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</si>
  <si>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</si>
  <si>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</si>
  <si>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</si>
  <si>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</si>
  <si>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</si>
  <si>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</si>
  <si>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</si>
  <si>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</si>
  <si>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</si>
  <si>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</si>
  <si>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</si>
  <si>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</si>
  <si>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</si>
  <si>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</si>
  <si>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</si>
  <si>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</si>
  <si>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</si>
  <si>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</si>
  <si>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</si>
  <si>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</si>
  <si>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</si>
  <si>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</si>
  <si>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</si>
  <si>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</si>
  <si>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</si>
  <si>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</si>
  <si>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</si>
  <si>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</si>
  <si>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</si>
  <si>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</si>
  <si>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</si>
  <si>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</si>
  <si>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</si>
  <si>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</si>
  <si>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</si>
  <si>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</si>
  <si>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</si>
  <si>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</si>
  <si>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</si>
  <si>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</si>
  <si>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</si>
  <si>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</si>
  <si>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</si>
  <si>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</si>
  <si>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</si>
  <si>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</si>
  <si>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</si>
  <si>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</si>
  <si>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</si>
  <si>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</si>
  <si>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</si>
  <si>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</si>
  <si>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</si>
  <si>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</si>
  <si>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</si>
  <si>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</si>
  <si>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</si>
  <si>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</si>
  <si>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</si>
  <si>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</si>
  <si>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</si>
  <si>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</si>
  <si>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</si>
  <si>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</si>
  <si>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</si>
  <si>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</si>
  <si>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</si>
  <si>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</si>
  <si>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</si>
  <si>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</si>
  <si>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</si>
  <si>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</si>
  <si>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</si>
  <si>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</si>
  <si>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</si>
  <si>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</si>
  <si>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</si>
  <si>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</si>
  <si>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</si>
  <si>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</si>
  <si>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</si>
  <si>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</si>
  <si>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</si>
  <si>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</si>
  <si>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</si>
  <si>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</si>
  <si>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</si>
  <si>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</si>
  <si>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</si>
  <si>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</si>
  <si>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</si>
  <si>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</si>
  <si>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</si>
  <si>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</si>
  <si>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</si>
  <si>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</si>
  <si>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</si>
  <si>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</si>
  <si>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</si>
  <si>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</si>
  <si>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</si>
  <si>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</si>
  <si>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</si>
  <si>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</si>
  <si>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</si>
  <si>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</si>
  <si>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</si>
  <si>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</si>
  <si>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</si>
  <si>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</si>
  <si>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</si>
  <si>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</si>
  <si>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</si>
  <si>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</si>
  <si>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</si>
  <si>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</si>
  <si>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</si>
  <si>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</si>
  <si>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</si>
  <si>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</si>
  <si>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</si>
  <si>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</si>
  <si>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</si>
  <si>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</si>
  <si>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</si>
  <si>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</si>
  <si>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</si>
  <si>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</si>
  <si>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</si>
  <si>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</si>
  <si>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</si>
  <si>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</si>
  <si>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</si>
  <si>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</si>
  <si>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</si>
  <si>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</si>
  <si>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</si>
  <si>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</si>
  <si>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</si>
  <si>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</si>
  <si>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</si>
  <si>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</si>
  <si>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</si>
  <si>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</si>
  <si>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</si>
  <si>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</si>
  <si>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</si>
  <si>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</si>
  <si>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</si>
  <si>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</si>
  <si>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</si>
  <si>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</si>
  <si>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</si>
  <si>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</si>
  <si>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</si>
  <si>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</si>
  <si>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</si>
  <si>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</si>
  <si>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</si>
  <si>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</si>
  <si>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</si>
  <si>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</si>
  <si>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</si>
  <si>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</si>
  <si>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</si>
  <si>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</si>
  <si>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</si>
  <si>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</si>
  <si>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</si>
  <si>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</si>
  <si>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</si>
  <si>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</si>
  <si>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</si>
  <si>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</si>
  <si>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</si>
  <si>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</si>
  <si>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</si>
  <si>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</si>
  <si>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</si>
  <si>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</si>
  <si>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</si>
  <si>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</si>
  <si>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</si>
  <si>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</si>
  <si>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</si>
  <si>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</si>
  <si>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</si>
  <si>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</si>
  <si>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</si>
  <si>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</si>
  <si>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</si>
  <si>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</si>
  <si>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</si>
  <si>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</si>
  <si>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</si>
  <si>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</si>
  <si>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</si>
  <si>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</si>
  <si>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</si>
  <si>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</si>
  <si>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</si>
  <si>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</si>
  <si>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</si>
  <si>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</si>
  <si>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</si>
  <si>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</si>
  <si>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</si>
  <si>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</si>
  <si>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</si>
  <si>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</si>
  <si>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</si>
  <si>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</si>
  <si>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</si>
  <si>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</si>
  <si>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</si>
  <si>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</si>
  <si>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</si>
  <si>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</si>
  <si>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</si>
  <si>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</si>
  <si>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</si>
  <si>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</si>
  <si>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</si>
  <si>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</si>
  <si>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</si>
  <si>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</si>
  <si>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</si>
  <si>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</si>
  <si>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</si>
  <si>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</si>
  <si>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</si>
  <si>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</si>
  <si>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</si>
  <si>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</si>
  <si>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</si>
  <si>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</si>
  <si>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</si>
  <si>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</si>
  <si>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</si>
  <si>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</si>
  <si>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</si>
  <si>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</si>
  <si>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</si>
  <si>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</si>
  <si>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</si>
  <si>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</si>
  <si>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</si>
  <si>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</si>
  <si>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</si>
  <si>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</si>
  <si>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</si>
  <si>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</si>
  <si>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</si>
  <si>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</si>
  <si>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</si>
  <si>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</si>
  <si>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</si>
  <si>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</si>
  <si>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</si>
  <si>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</si>
  <si>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</si>
  <si>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</si>
  <si>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</si>
  <si>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</si>
  <si>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</si>
  <si>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</si>
  <si>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</si>
  <si>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</si>
  <si>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</si>
  <si>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</si>
  <si>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</si>
  <si>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</si>
  <si>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</si>
  <si>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</si>
  <si>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</si>
  <si>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</si>
  <si>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</si>
  <si>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</si>
  <si>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</si>
  <si>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</si>
  <si>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</si>
  <si>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</si>
  <si>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</si>
  <si>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</si>
  <si>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</si>
  <si>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</si>
  <si>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</si>
  <si>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</si>
  <si>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</si>
  <si>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</si>
  <si>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</si>
  <si>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</si>
  <si>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</si>
  <si>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</si>
  <si>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</si>
  <si>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</si>
  <si>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</si>
  <si>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</si>
  <si>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</si>
  <si>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</si>
  <si>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</si>
  <si>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</si>
  <si>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</si>
  <si>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</si>
  <si>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</si>
  <si>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</si>
  <si>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</si>
  <si>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</si>
  <si>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</si>
  <si>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</si>
  <si>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</si>
  <si>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</si>
  <si>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</si>
  <si>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</si>
  <si>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</si>
  <si>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</si>
  <si>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</si>
  <si>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</si>
  <si>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</si>
  <si>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</si>
  <si>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</si>
  <si>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</si>
  <si>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</si>
  <si>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</si>
  <si>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</si>
  <si>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</si>
  <si>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</si>
  <si>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</si>
  <si>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</si>
  <si>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</si>
  <si>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</si>
  <si>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</si>
  <si>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</si>
  <si>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</si>
  <si>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</si>
  <si>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</si>
  <si>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</si>
  <si>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</si>
  <si>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</si>
  <si>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</si>
  <si>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</si>
  <si>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</si>
  <si>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</si>
  <si>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</si>
  <si>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</si>
  <si>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</si>
  <si>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</si>
  <si>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</si>
  <si>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</si>
  <si>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</si>
  <si>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</si>
  <si>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</si>
  <si>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</si>
  <si>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</si>
  <si>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</si>
  <si>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</si>
  <si>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</si>
  <si>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</si>
  <si>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</si>
  <si>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</si>
  <si>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</si>
  <si>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</si>
  <si>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</si>
  <si>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</si>
  <si>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</si>
  <si>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</si>
  <si>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</si>
  <si>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</si>
  <si>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</si>
  <si>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</si>
  <si>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</si>
  <si>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</si>
  <si>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</si>
  <si>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</si>
  <si>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</si>
  <si>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</si>
  <si>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</si>
  <si>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</si>
  <si>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</si>
  <si>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</si>
  <si>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</si>
  <si>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</si>
  <si>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</si>
  <si>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</si>
  <si>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</si>
  <si>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</si>
  <si>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</si>
  <si>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</si>
  <si>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</si>
  <si>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</si>
  <si>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</si>
  <si>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</si>
  <si>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</si>
  <si>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</si>
  <si>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</si>
  <si>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</si>
  <si>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</si>
  <si>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</si>
  <si>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</si>
  <si>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</si>
  <si>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</si>
  <si>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</si>
  <si>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</si>
  <si>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</si>
  <si>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</si>
  <si>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</si>
  <si>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</si>
  <si>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</si>
  <si>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</si>
  <si>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</si>
  <si>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</si>
  <si>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</si>
  <si>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</si>
  <si>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</si>
  <si>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</si>
  <si>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</si>
  <si>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</si>
  <si>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</si>
  <si>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</si>
  <si>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</si>
  <si>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</si>
  <si>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</si>
  <si>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</si>
  <si>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</si>
  <si>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</si>
  <si>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</si>
  <si>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</si>
  <si>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</si>
  <si>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</si>
  <si>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</si>
  <si>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</si>
  <si>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</si>
  <si>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</si>
  <si>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</si>
  <si>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</si>
  <si>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</si>
  <si>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</si>
  <si>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</si>
  <si>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</si>
  <si>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</si>
  <si>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</si>
  <si>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</si>
  <si>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</si>
  <si>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</si>
  <si>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</si>
  <si>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</si>
  <si>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</si>
  <si>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</si>
  <si>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</si>
  <si>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</si>
  <si>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</si>
  <si>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</si>
  <si>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</si>
  <si>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</si>
  <si>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</si>
  <si>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</si>
  <si>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</si>
  <si>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</si>
  <si>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</si>
  <si>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</si>
  <si>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</si>
  <si>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</si>
  <si>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</si>
  <si>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</si>
  <si>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</si>
  <si>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</si>
  <si>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</si>
  <si>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</si>
  <si>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</si>
  <si>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</si>
  <si>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</si>
  <si>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</si>
  <si>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</si>
  <si>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</si>
  <si>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</si>
  <si>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</si>
  <si>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</si>
  <si>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</si>
  <si>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</si>
  <si>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</si>
  <si>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</si>
  <si>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</si>
  <si>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</si>
  <si>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</si>
  <si>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</si>
  <si>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</si>
  <si>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</si>
  <si>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</si>
  <si>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</si>
  <si>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</si>
  <si>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</si>
  <si>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</si>
  <si>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</si>
  <si>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</si>
  <si>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</si>
  <si>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</si>
  <si>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</si>
  <si>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</si>
  <si>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</si>
  <si>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</si>
  <si>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</si>
  <si>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</si>
  <si>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</si>
  <si>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</si>
  <si>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</si>
  <si>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</si>
  <si>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</si>
  <si>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</si>
  <si>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</si>
  <si>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</si>
  <si>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</si>
  <si>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</si>
  <si>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</si>
  <si>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</si>
  <si>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</si>
  <si>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</si>
  <si>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</si>
  <si>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</si>
  <si>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</si>
  <si>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</si>
  <si>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</si>
  <si>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</si>
  <si>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</si>
  <si>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</si>
  <si>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</si>
  <si>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</si>
  <si>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</si>
  <si>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</si>
  <si>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</si>
  <si>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</si>
  <si>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</si>
  <si>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</si>
  <si>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</si>
  <si>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</si>
  <si>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</si>
  <si>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</si>
  <si>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</si>
  <si>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</si>
  <si>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</si>
  <si>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</si>
  <si>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</si>
  <si>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</si>
  <si>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</si>
  <si>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</si>
  <si>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</si>
  <si>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</si>
  <si>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</si>
  <si>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</si>
  <si>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</si>
  <si>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</si>
  <si>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</si>
  <si>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</si>
  <si>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</si>
  <si>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</si>
  <si>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</si>
  <si>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</si>
  <si>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</si>
  <si>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</si>
  <si>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</si>
  <si>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</si>
  <si>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</si>
  <si>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</si>
  <si>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</si>
  <si>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</si>
  <si>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</si>
  <si>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</si>
  <si>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</si>
  <si>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</si>
  <si>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</si>
  <si>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</si>
  <si>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</si>
  <si>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</si>
  <si>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</si>
  <si>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</si>
  <si>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</si>
  <si>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</si>
  <si>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</si>
  <si>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</si>
  <si>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</si>
  <si>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</si>
  <si>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</si>
  <si>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</si>
  <si>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</si>
  <si>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</si>
  <si>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</si>
  <si>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</si>
  <si>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</si>
  <si>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</si>
  <si>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</si>
  <si>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</si>
  <si>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</si>
  <si>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</si>
  <si>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</si>
  <si>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</si>
  <si>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</si>
  <si>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</si>
  <si>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</si>
  <si>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</si>
  <si>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</si>
  <si>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</si>
  <si>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</si>
  <si>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</si>
  <si>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</si>
  <si>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</si>
  <si>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</si>
  <si>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</si>
  <si>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</si>
  <si>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</si>
  <si>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</si>
  <si>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</si>
  <si>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</si>
  <si>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</si>
  <si>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</si>
  <si>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</si>
  <si>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</si>
  <si>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</si>
  <si>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</si>
  <si>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</si>
  <si>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</si>
  <si>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</si>
  <si>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</si>
  <si>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</si>
  <si>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</si>
  <si>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</si>
  <si>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</si>
  <si>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</si>
  <si>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</si>
  <si>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</si>
  <si>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</si>
  <si>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</si>
  <si>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</si>
  <si>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</si>
  <si>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</si>
  <si>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</si>
  <si>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</si>
  <si>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</si>
  <si>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</si>
  <si>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</si>
  <si>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</si>
  <si>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</si>
  <si>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</si>
  <si>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</si>
  <si>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</si>
  <si>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</si>
  <si>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</si>
  <si>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</si>
  <si>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</si>
  <si>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</si>
  <si>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</si>
  <si>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</si>
  <si>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</si>
  <si>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</si>
  <si>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</si>
  <si>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</si>
  <si>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</si>
  <si>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</si>
  <si>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</si>
  <si>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</si>
  <si>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</si>
  <si>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</si>
  <si>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</si>
  <si>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</si>
  <si>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</si>
  <si>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</si>
  <si>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</si>
  <si>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</si>
  <si>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</si>
  <si>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</si>
  <si>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</si>
  <si>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</si>
  <si>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</si>
  <si>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</si>
  <si>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</si>
  <si>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</si>
  <si>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</si>
  <si>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</si>
  <si>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</si>
  <si>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</si>
  <si>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</si>
  <si>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</si>
  <si>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</si>
  <si>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</si>
  <si>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</si>
  <si>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</si>
  <si>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</si>
  <si>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</si>
  <si>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</si>
  <si>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</si>
  <si>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</si>
  <si>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</si>
  <si>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</si>
  <si>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</si>
  <si>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</si>
  <si>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</si>
  <si>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</si>
  <si>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</si>
  <si>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</si>
  <si>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</si>
  <si>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</si>
  <si>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</si>
  <si>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</si>
  <si>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</si>
  <si>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</si>
  <si>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</si>
  <si>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</si>
  <si>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</si>
  <si>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</si>
  <si>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</si>
  <si>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</si>
  <si>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</si>
  <si>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</si>
  <si>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</si>
  <si>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</si>
  <si>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</si>
  <si>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</si>
  <si>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</si>
  <si>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</si>
  <si>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</si>
  <si>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</si>
  <si>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</si>
  <si>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</si>
  <si>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</si>
  <si>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</si>
  <si>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</si>
  <si>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</si>
  <si>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</si>
  <si>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</si>
  <si>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</si>
  <si>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</si>
  <si>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</si>
  <si>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</si>
  <si>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</si>
  <si>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</si>
  <si>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</si>
  <si>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</si>
  <si>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</si>
  <si>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</si>
  <si>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</si>
  <si>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</si>
  <si>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</si>
  <si>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</si>
  <si>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</si>
  <si>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</si>
  <si>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</si>
  <si>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</si>
  <si>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</si>
  <si>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</si>
  <si>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</si>
  <si>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</si>
  <si>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</si>
  <si>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</si>
  <si>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</si>
  <si>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</si>
  <si>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</si>
  <si>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</si>
  <si>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</si>
  <si>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</si>
  <si>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</si>
  <si>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</si>
  <si>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</si>
  <si>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</si>
  <si>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</si>
  <si>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</si>
  <si>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</si>
  <si>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</si>
  <si>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</si>
  <si>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</si>
  <si>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</si>
  <si>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</si>
  <si>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</si>
  <si>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</si>
  <si>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</si>
  <si>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</si>
  <si>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</si>
  <si>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</si>
  <si>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</si>
  <si>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</si>
  <si>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</si>
  <si>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</si>
  <si>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</si>
  <si>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</si>
  <si>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</si>
  <si>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</si>
  <si>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</si>
  <si>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</si>
  <si>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</si>
  <si>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</si>
  <si>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</si>
  <si>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</si>
  <si>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</si>
  <si>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</si>
  <si>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</si>
  <si>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</si>
  <si>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</si>
  <si>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</si>
  <si>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</si>
  <si>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</si>
  <si>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</si>
  <si>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</si>
  <si>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</si>
  <si>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</si>
  <si>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</si>
  <si>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</si>
  <si>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</si>
  <si>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</si>
  <si>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</si>
  <si>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</si>
  <si>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</si>
  <si>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</si>
  <si>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</si>
  <si>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</si>
  <si>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</si>
  <si>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</si>
  <si>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</si>
  <si>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</si>
  <si>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</si>
  <si>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</si>
  <si>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</si>
  <si>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</si>
  <si>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</si>
  <si>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</si>
  <si>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</si>
  <si>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</si>
  <si>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</si>
  <si>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</si>
  <si>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</si>
  <si>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</si>
  <si>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</si>
  <si>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</si>
  <si>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</si>
  <si>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</si>
  <si>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</si>
  <si>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</si>
  <si>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</si>
  <si>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</si>
  <si>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</si>
  <si>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</si>
  <si>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</si>
  <si>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</si>
  <si>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</si>
  <si>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</si>
  <si>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</si>
  <si>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</si>
  <si>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</si>
  <si>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</si>
  <si>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</si>
  <si>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</si>
  <si>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</si>
  <si>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</si>
  <si>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</si>
  <si>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</si>
  <si>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</si>
  <si>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</si>
  <si>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</si>
  <si>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</si>
  <si>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</si>
  <si>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</si>
  <si>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</si>
  <si>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</si>
  <si>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</si>
  <si>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</si>
  <si>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</si>
  <si>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</si>
  <si>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</si>
  <si>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</si>
  <si>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</si>
  <si>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</si>
  <si>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</si>
  <si>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</si>
  <si>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</si>
  <si>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</si>
  <si>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</si>
  <si>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</si>
  <si>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</si>
  <si>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</si>
  <si>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</si>
  <si>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</si>
  <si>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</si>
  <si>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</si>
  <si>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</si>
  <si>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</si>
  <si>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</si>
  <si>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</si>
  <si>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</si>
  <si>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</si>
  <si>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</si>
  <si>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</si>
  <si>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</si>
  <si>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</si>
  <si>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</si>
  <si>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</si>
  <si>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</si>
  <si>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</si>
  <si>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</si>
  <si>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</si>
  <si>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</si>
  <si>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</si>
  <si>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</si>
  <si>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</si>
  <si>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</si>
  <si>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</si>
  <si>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</si>
  <si>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</si>
  <si>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</si>
  <si>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</si>
  <si>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</si>
  <si>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</si>
  <si>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</si>
  <si>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</si>
  <si>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</si>
  <si>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</si>
  <si>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</si>
  <si>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</si>
  <si>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</si>
  <si>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</si>
  <si>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</si>
  <si>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</si>
  <si>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</si>
  <si>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</si>
  <si>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</si>
  <si>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</si>
  <si>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</si>
  <si>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</si>
  <si>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</si>
  <si>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</si>
  <si>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</si>
  <si>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</si>
  <si>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</si>
  <si>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</si>
  <si>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</si>
  <si>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</si>
  <si>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</si>
  <si>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</si>
  <si>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</si>
  <si>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</si>
  <si>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</si>
  <si>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</si>
  <si>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</si>
  <si>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</si>
  <si>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</si>
  <si>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</si>
  <si>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</si>
  <si>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</si>
  <si>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</si>
  <si>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</si>
  <si>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</si>
  <si>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</si>
  <si>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</si>
  <si>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</si>
  <si>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</si>
  <si>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</si>
  <si>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</si>
  <si>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</si>
  <si>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</si>
  <si>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</si>
  <si>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</si>
  <si>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</si>
  <si>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</si>
  <si>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</si>
  <si>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</si>
  <si>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</si>
  <si>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</si>
  <si>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</si>
  <si>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</si>
  <si>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</si>
  <si>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</si>
  <si>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</si>
  <si>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</si>
  <si>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</si>
  <si>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</si>
  <si>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</si>
  <si>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</si>
  <si>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</si>
  <si>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</si>
  <si>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</si>
  <si>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</si>
  <si>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</si>
  <si>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</si>
  <si>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</si>
  <si>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</si>
  <si>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</si>
  <si>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</si>
  <si>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</si>
  <si>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</si>
  <si>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</si>
  <si>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</si>
  <si>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</si>
  <si>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</si>
  <si>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</si>
  <si>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</si>
  <si>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</si>
  <si>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</si>
  <si>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</si>
  <si>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</si>
  <si>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</si>
  <si>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</si>
  <si>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</si>
  <si>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</si>
  <si>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</si>
  <si>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</si>
  <si>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</si>
  <si>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</si>
  <si>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</si>
  <si>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</si>
  <si>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</si>
  <si>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</si>
  <si>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</si>
  <si>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</si>
  <si>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</si>
  <si>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</si>
  <si>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</si>
  <si>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</si>
  <si>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</si>
  <si>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</si>
  <si>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</si>
  <si>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</si>
  <si>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</si>
  <si>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</si>
  <si>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</si>
  <si>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</si>
  <si>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</si>
  <si>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</si>
  <si>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</si>
  <si>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</si>
  <si>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</si>
  <si>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</si>
  <si>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</si>
  <si>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</si>
  <si>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</si>
  <si>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</si>
  <si>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</si>
  <si>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</si>
  <si>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</si>
  <si>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</si>
  <si>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</si>
  <si>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</si>
  <si>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</si>
  <si>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</si>
  <si>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</si>
  <si>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</si>
  <si>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</si>
  <si>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</si>
  <si>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</si>
  <si>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</si>
  <si>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</si>
  <si>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</si>
  <si>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</si>
  <si>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</si>
  <si>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</si>
  <si>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</si>
  <si>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</si>
  <si>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</si>
  <si>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</si>
  <si>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</si>
  <si>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</si>
  <si>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</si>
  <si>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</si>
  <si>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</si>
  <si>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</si>
  <si>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</si>
  <si>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</si>
  <si>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</si>
  <si>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</si>
  <si>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</si>
  <si>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</si>
  <si>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</si>
  <si>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</si>
  <si>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</si>
  <si>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</si>
  <si>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</si>
  <si>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</si>
  <si>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</si>
  <si>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</si>
  <si>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</si>
  <si>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</si>
  <si>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</si>
  <si>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</si>
  <si>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</si>
  <si>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</si>
  <si>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</si>
  <si>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</si>
  <si>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</si>
  <si>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</si>
  <si>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</si>
  <si>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</si>
  <si>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</si>
  <si>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</si>
  <si>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</si>
  <si>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</si>
  <si>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</si>
  <si>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</si>
  <si>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</si>
  <si>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</si>
  <si>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</si>
  <si>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</si>
  <si>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</si>
  <si>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</si>
  <si>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</si>
  <si>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</si>
  <si>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</si>
  <si>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</si>
  <si>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</si>
  <si>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</si>
  <si>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</si>
  <si>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</si>
  <si>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</si>
  <si>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</si>
  <si>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</si>
  <si>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</si>
  <si>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</si>
  <si>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</si>
  <si>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</si>
  <si>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</si>
  <si>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</si>
  <si>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</si>
  <si>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</si>
  <si>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</si>
  <si>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</si>
  <si>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</si>
  <si>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</si>
  <si>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</si>
  <si>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</si>
  <si>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</si>
  <si>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</si>
  <si>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</si>
  <si>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</si>
  <si>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</si>
  <si>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</si>
  <si>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</si>
  <si>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</si>
  <si>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</si>
  <si>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</si>
  <si>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</si>
  <si>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</si>
  <si>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</si>
  <si>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</si>
  <si>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</si>
  <si>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</si>
  <si>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</si>
  <si>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</si>
  <si>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</si>
  <si>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</si>
  <si>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</si>
  <si>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</si>
  <si>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</si>
  <si>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</si>
  <si>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</si>
  <si>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</si>
  <si>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</si>
  <si>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</si>
  <si>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</si>
  <si>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</si>
  <si>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</si>
  <si>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</si>
  <si>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</si>
  <si>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</si>
  <si>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</si>
  <si>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</si>
  <si>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</si>
  <si>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</si>
  <si>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</si>
  <si>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</si>
  <si>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</si>
  <si>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</si>
  <si>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</si>
  <si>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</si>
  <si>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</si>
  <si>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</si>
  <si>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</si>
  <si>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</si>
  <si>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</si>
  <si>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</si>
  <si>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</si>
  <si>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</si>
  <si>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</si>
  <si>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</si>
  <si>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</si>
  <si>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</si>
  <si>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</si>
  <si>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</si>
  <si>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</si>
  <si>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</si>
  <si>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</si>
  <si>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</si>
  <si>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</si>
  <si>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</si>
  <si>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</si>
  <si>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</si>
  <si>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</si>
  <si>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</si>
  <si>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</si>
  <si>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</si>
  <si>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</si>
  <si>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</si>
  <si>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</si>
  <si>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</si>
  <si>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</si>
  <si>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</si>
  <si>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</si>
  <si>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</si>
  <si>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</si>
  <si>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</si>
  <si>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</si>
  <si>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</si>
  <si>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</si>
  <si>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</si>
  <si>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</si>
  <si>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</si>
  <si>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</si>
  <si>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</si>
  <si>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</si>
  <si>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</si>
  <si>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</si>
  <si>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</si>
  <si>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</si>
  <si>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</si>
  <si>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</si>
  <si>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</si>
  <si>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</si>
  <si>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</si>
  <si>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</si>
  <si>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</si>
  <si>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</si>
  <si>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</si>
  <si>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</si>
  <si>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</si>
  <si>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</si>
  <si>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</si>
  <si>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</si>
  <si>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</si>
  <si>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</si>
  <si>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</si>
  <si>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</si>
  <si>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</si>
  <si>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</si>
  <si>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</si>
  <si>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</si>
  <si>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</si>
  <si>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</si>
  <si>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</si>
  <si>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</si>
  <si>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</si>
  <si>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</si>
  <si>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</si>
  <si>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</si>
  <si>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</si>
  <si>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</si>
  <si>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</si>
  <si>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</si>
  <si>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</si>
  <si>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</si>
  <si>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</si>
  <si>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</si>
  <si>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</si>
  <si>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</si>
  <si>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</si>
  <si>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</si>
  <si>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</si>
  <si>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</si>
  <si>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</si>
  <si>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</si>
  <si>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</si>
  <si>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</si>
  <si>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</si>
  <si>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</si>
  <si>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</si>
  <si>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</si>
  <si>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</si>
  <si>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</si>
  <si>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</si>
  <si>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</si>
  <si>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</si>
  <si>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</si>
  <si>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</si>
  <si>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</si>
  <si>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</si>
  <si>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</si>
  <si>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</si>
  <si>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</si>
  <si>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</si>
  <si>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</si>
  <si>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</si>
  <si>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</si>
  <si>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</si>
  <si>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</si>
  <si>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</si>
  <si>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</si>
  <si>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</si>
  <si>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</si>
  <si>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</si>
  <si>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</si>
  <si>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</si>
  <si>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</si>
  <si>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</si>
  <si>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</si>
  <si>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</si>
  <si>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</si>
  <si>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</si>
  <si>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</si>
  <si>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</si>
  <si>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</si>
  <si>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</si>
  <si>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</si>
  <si>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</si>
  <si>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</si>
  <si>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</si>
  <si>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</si>
  <si>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</si>
  <si>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</si>
  <si>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</si>
  <si>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</si>
  <si>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</si>
  <si>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</si>
  <si>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</si>
  <si>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</si>
  <si>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</si>
  <si>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</si>
  <si>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</si>
  <si>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</si>
  <si>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</si>
  <si>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</si>
  <si>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</si>
  <si>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</si>
  <si>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</si>
  <si>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</si>
  <si>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</si>
  <si>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</si>
  <si>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</si>
  <si>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</si>
  <si>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</si>
  <si>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</si>
  <si>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</si>
  <si>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</si>
  <si>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</si>
  <si>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</si>
  <si>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</si>
  <si>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</si>
  <si>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</si>
  <si>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</si>
  <si>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</si>
  <si>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</si>
  <si>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</si>
  <si>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</si>
  <si>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</si>
  <si>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</si>
  <si>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</si>
  <si>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</si>
  <si>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</si>
  <si>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</si>
  <si>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</si>
  <si>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</si>
  <si>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</si>
  <si>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</si>
  <si>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</si>
  <si>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</si>
  <si>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</si>
  <si>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</si>
  <si>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</si>
  <si>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</si>
  <si>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</si>
  <si>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</si>
  <si>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</si>
  <si>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</si>
  <si>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</si>
  <si>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</si>
  <si>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</si>
  <si>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</si>
  <si>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</si>
  <si>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</si>
  <si>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</si>
  <si>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</si>
  <si>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</si>
  <si>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</si>
  <si>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</si>
  <si>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</si>
  <si>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</si>
  <si>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</si>
  <si>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</si>
  <si>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</si>
  <si>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</si>
  <si>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</si>
  <si>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</si>
  <si>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</si>
  <si>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</si>
  <si>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</si>
  <si>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</si>
  <si>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</si>
  <si>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</si>
  <si>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</si>
  <si>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</si>
  <si>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</si>
  <si>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</si>
  <si>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</si>
  <si>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</si>
  <si>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</si>
  <si>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</si>
  <si>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</si>
  <si>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</si>
  <si>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</si>
  <si>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</si>
  <si>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</si>
  <si>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</si>
  <si>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</si>
  <si>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</si>
  <si>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</si>
  <si>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</si>
  <si>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</si>
  <si>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</si>
  <si>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</si>
  <si>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</si>
  <si>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</si>
  <si>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</si>
  <si>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</si>
  <si>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</si>
  <si>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</si>
  <si>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</si>
  <si>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</si>
  <si>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</si>
  <si>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</si>
  <si>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</si>
  <si>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</si>
  <si>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</si>
  <si>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</si>
  <si>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</si>
  <si>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</si>
  <si>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</si>
  <si>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</si>
  <si>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</si>
  <si>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</si>
  <si>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</si>
  <si>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</si>
  <si>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</si>
  <si>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</si>
  <si>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</si>
  <si>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</si>
  <si>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</si>
  <si>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</si>
  <si>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</si>
  <si>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</si>
  <si>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</si>
  <si>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</si>
  <si>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</si>
  <si>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</si>
  <si>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</si>
  <si>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</si>
  <si>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</si>
  <si>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</si>
  <si>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</si>
  <si>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</si>
  <si>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</si>
  <si>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</si>
  <si>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</si>
  <si>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</si>
  <si>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</si>
  <si>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</si>
  <si>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</si>
  <si>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</si>
  <si>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</si>
  <si>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</si>
  <si>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</si>
  <si>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</si>
  <si>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</si>
  <si>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</si>
  <si>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</si>
  <si>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</si>
  <si>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</si>
  <si>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</si>
  <si>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</si>
  <si>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</si>
  <si>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</si>
  <si>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</si>
  <si>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</si>
  <si>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</si>
  <si>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</si>
  <si>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</si>
  <si>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</si>
  <si>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</si>
  <si>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</si>
  <si>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</si>
  <si>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</si>
  <si>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</si>
  <si>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</si>
  <si>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</si>
  <si>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</si>
  <si>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</si>
  <si>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</si>
  <si>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</si>
  <si>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</si>
  <si>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</si>
  <si>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</si>
  <si>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</si>
  <si>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</si>
  <si>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</si>
  <si>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</si>
  <si>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</si>
  <si>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</si>
  <si>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</si>
  <si>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</si>
  <si>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</si>
  <si>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</si>
  <si>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</si>
  <si>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</si>
  <si>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</si>
  <si>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</si>
  <si>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</si>
  <si>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</si>
  <si>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</si>
  <si>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</si>
  <si>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</si>
  <si>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</si>
  <si>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</si>
  <si>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</si>
  <si>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</si>
  <si>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</si>
  <si>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</si>
  <si>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</si>
  <si>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</si>
  <si>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</si>
  <si>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</si>
  <si>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</si>
  <si>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</si>
  <si>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</si>
  <si>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</si>
  <si>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</si>
  <si>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</si>
  <si>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</si>
  <si>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</si>
  <si>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</si>
  <si>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</si>
  <si>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</si>
  <si>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</si>
  <si>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</si>
  <si>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</si>
  <si>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</si>
  <si>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</si>
  <si>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</si>
  <si>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</si>
  <si>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</si>
  <si>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</si>
  <si>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</si>
  <si>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</si>
  <si>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</si>
  <si>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</si>
  <si>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</si>
  <si>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</si>
  <si>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</si>
  <si>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</si>
  <si>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</si>
  <si>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</si>
  <si>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</si>
  <si>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</si>
  <si>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</si>
  <si>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</si>
  <si>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</si>
  <si>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</si>
  <si>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</si>
  <si>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</si>
  <si>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</si>
  <si>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</si>
  <si>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</si>
  <si>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</si>
  <si>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</si>
  <si>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</si>
  <si>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</si>
  <si>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</si>
  <si>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</si>
  <si>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</si>
  <si>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</si>
  <si>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</si>
  <si>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</si>
  <si>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</si>
  <si>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</si>
  <si>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</si>
  <si>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</si>
  <si>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</si>
  <si>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</si>
  <si>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</si>
  <si>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</si>
  <si>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</si>
  <si>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</si>
  <si>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</si>
  <si>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</si>
  <si>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</si>
  <si>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</si>
  <si>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</si>
  <si>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</si>
  <si>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</si>
  <si>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</si>
  <si>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</si>
  <si>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</si>
  <si>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</si>
  <si>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</si>
  <si>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</si>
  <si>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</si>
  <si>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</si>
  <si>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</si>
  <si>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</si>
  <si>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</si>
  <si>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</si>
  <si>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</si>
  <si>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</si>
  <si>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</si>
  <si>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</si>
  <si>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</si>
  <si>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</si>
  <si>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</si>
  <si>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</si>
  <si>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</si>
  <si>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</si>
  <si>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</si>
  <si>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</si>
  <si>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</si>
  <si>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</si>
  <si>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</si>
  <si>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</si>
  <si>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</si>
  <si>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</si>
  <si>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</si>
  <si>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</si>
  <si>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</si>
  <si>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</si>
  <si>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</si>
  <si>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</si>
  <si>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</si>
  <si>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</si>
  <si>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</si>
  <si>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</si>
  <si>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</si>
  <si>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</si>
  <si>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</si>
  <si>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</si>
  <si>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</si>
  <si>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</si>
  <si>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</si>
  <si>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</si>
  <si>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</si>
  <si>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</si>
  <si>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</si>
  <si>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</si>
  <si>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</si>
  <si>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</si>
  <si>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</si>
  <si>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</si>
  <si>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</si>
  <si>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</si>
  <si>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</si>
  <si>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</si>
  <si>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</si>
  <si>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</si>
  <si>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</si>
  <si>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</si>
  <si>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</si>
  <si>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</si>
  <si>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</si>
  <si>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</si>
  <si>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</si>
  <si>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</si>
  <si>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</si>
  <si>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</si>
  <si>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</si>
  <si>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</si>
  <si>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</si>
  <si>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</si>
  <si>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</si>
  <si>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</si>
  <si>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</si>
  <si>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</si>
  <si>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</si>
  <si>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</si>
  <si>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</si>
  <si>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</si>
  <si>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</si>
  <si>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</si>
  <si>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</si>
  <si>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</si>
  <si>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</si>
  <si>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</si>
  <si>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</si>
  <si>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</si>
  <si>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</si>
  <si>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</si>
  <si>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</si>
  <si>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</si>
  <si>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</si>
  <si>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</si>
  <si>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</si>
  <si>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</si>
  <si>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</si>
  <si>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</si>
  <si>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</si>
  <si>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</si>
  <si>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</si>
  <si>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</si>
  <si>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</si>
  <si>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</si>
  <si>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</si>
  <si>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</si>
  <si>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</si>
  <si>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</si>
  <si>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</si>
  <si>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</si>
  <si>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</si>
  <si>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</si>
  <si>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</si>
  <si>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</si>
  <si>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</si>
  <si>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</si>
  <si>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</si>
  <si>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</si>
  <si>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</si>
  <si>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</si>
  <si>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</si>
  <si>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</si>
  <si>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</si>
  <si>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</si>
  <si>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</si>
  <si>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</si>
  <si>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</si>
  <si>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</si>
  <si>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</si>
  <si>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</si>
  <si>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</si>
  <si>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</si>
  <si>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</si>
  <si>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</si>
  <si>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</si>
  <si>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</si>
  <si>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</si>
  <si>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</si>
  <si>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</si>
  <si>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</si>
  <si>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</si>
  <si>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</si>
  <si>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</si>
  <si>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</si>
  <si>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</si>
  <si>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</si>
  <si>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</si>
  <si>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</si>
  <si>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</si>
  <si>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</si>
  <si>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</si>
  <si>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</si>
  <si>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</si>
  <si>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</si>
  <si>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</si>
  <si>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</si>
  <si>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</si>
  <si>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</si>
  <si>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</si>
  <si>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</si>
  <si>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</si>
  <si>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</si>
  <si>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</si>
  <si>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</si>
  <si>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</si>
  <si>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</si>
  <si>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</si>
  <si>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</si>
  <si>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</si>
  <si>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</si>
  <si>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</si>
  <si>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</si>
  <si>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</si>
  <si>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</si>
  <si>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</si>
  <si>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</si>
  <si>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</si>
  <si>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</si>
  <si>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</si>
  <si>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</si>
  <si>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</si>
  <si>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</si>
  <si>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</si>
  <si>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</si>
  <si>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</si>
  <si>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</si>
  <si>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</si>
  <si>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</si>
  <si>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</si>
  <si>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</si>
  <si>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</si>
  <si>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</si>
  <si>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</si>
  <si>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</si>
  <si>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</si>
  <si>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</si>
  <si>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</si>
  <si>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</si>
  <si>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</si>
  <si>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</si>
  <si>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</si>
  <si>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</si>
  <si>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</si>
  <si>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</si>
  <si>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</si>
  <si>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</si>
  <si>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</si>
  <si>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</si>
  <si>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</si>
  <si>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</si>
  <si>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</si>
  <si>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</si>
  <si>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</si>
  <si>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</si>
  <si>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</si>
  <si>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</si>
  <si>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</si>
  <si>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</si>
  <si>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</si>
  <si>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</si>
  <si>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</si>
  <si>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</si>
  <si>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</si>
  <si>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</si>
  <si>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</si>
  <si>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</si>
  <si>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</si>
  <si>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</si>
  <si>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</si>
  <si>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</si>
  <si>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</si>
  <si>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</si>
  <si>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</si>
  <si>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</si>
  <si>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</si>
  <si>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</si>
  <si>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</si>
  <si>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</si>
  <si>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</si>
  <si>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</si>
  <si>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</si>
  <si>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</si>
  <si>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</si>
  <si>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</si>
  <si>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</si>
  <si>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</si>
  <si>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</si>
  <si>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</si>
  <si>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</si>
  <si>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</si>
  <si>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</si>
  <si>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</si>
  <si>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</si>
  <si>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</si>
  <si>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</si>
  <si>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</si>
  <si>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</si>
  <si>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</si>
  <si>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</si>
  <si>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</si>
  <si>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</si>
  <si>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</si>
  <si>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</si>
  <si>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</si>
  <si>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</si>
  <si>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</si>
  <si>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</si>
  <si>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</si>
  <si>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</si>
  <si>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</si>
  <si>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</si>
  <si>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</si>
  <si>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</si>
  <si>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</si>
  <si>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</si>
  <si>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</si>
  <si>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</si>
  <si>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</si>
  <si>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</si>
  <si>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</si>
  <si>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</si>
  <si>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</si>
  <si>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</si>
  <si>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</si>
  <si>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</si>
  <si>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</si>
  <si>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</si>
  <si>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</si>
  <si>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</si>
  <si>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</si>
  <si>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</si>
  <si>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</si>
  <si>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</si>
  <si>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</si>
  <si>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</si>
  <si>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</si>
  <si>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</si>
  <si>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</si>
  <si>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</si>
  <si>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</si>
  <si>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</si>
  <si>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</si>
  <si>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</si>
  <si>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</si>
  <si>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</si>
  <si>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</si>
  <si>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</si>
  <si>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</si>
  <si>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</si>
  <si>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</si>
  <si>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</si>
  <si>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</si>
  <si>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</si>
  <si>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</si>
  <si>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</si>
  <si>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</si>
  <si>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</si>
  <si>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</si>
  <si>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</si>
  <si>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</si>
  <si>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</si>
  <si>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</si>
  <si>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</si>
  <si>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</si>
  <si>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</si>
  <si>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</si>
  <si>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</si>
  <si>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</si>
  <si>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</si>
  <si>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</si>
  <si>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</si>
  <si>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</si>
  <si>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</si>
  <si>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</si>
  <si>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</si>
  <si>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</si>
  <si>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</si>
  <si>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</si>
  <si>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</si>
  <si>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</si>
  <si>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</si>
  <si>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</si>
  <si>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</si>
  <si>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</si>
  <si>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</si>
  <si>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</si>
  <si>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</si>
  <si>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</si>
  <si>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</si>
  <si>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</si>
  <si>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</si>
  <si>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</si>
  <si>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</si>
  <si>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</si>
  <si>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</si>
  <si>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</si>
  <si>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</si>
  <si>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</si>
  <si>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</si>
  <si>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</si>
  <si>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</si>
  <si>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</si>
  <si>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</si>
  <si>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</si>
  <si>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</si>
  <si>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</si>
  <si>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</si>
  <si>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</si>
  <si>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</si>
  <si>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</si>
  <si>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</si>
  <si>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</si>
  <si>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</si>
  <si>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</si>
  <si>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</si>
  <si>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</si>
  <si>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</si>
  <si>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</si>
  <si>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</si>
  <si>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</si>
  <si>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</si>
  <si>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</si>
  <si>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</si>
  <si>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</si>
  <si>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</si>
  <si>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</si>
  <si>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</si>
  <si>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</si>
  <si>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</si>
  <si>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</si>
  <si>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</si>
  <si>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</si>
  <si>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</si>
  <si>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</si>
  <si>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</si>
  <si>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</si>
  <si>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</si>
  <si>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</si>
  <si>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</si>
  <si>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</si>
  <si>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</si>
  <si>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</si>
  <si>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</si>
  <si>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</si>
  <si>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</si>
  <si>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</si>
  <si>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</si>
  <si>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</si>
  <si>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</si>
  <si>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</si>
  <si>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</si>
  <si>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</si>
  <si>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</si>
  <si>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</si>
  <si>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</si>
  <si>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</si>
  <si>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</si>
  <si>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</si>
  <si>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</si>
  <si>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</si>
  <si>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</si>
  <si>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</si>
  <si>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</si>
  <si>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</si>
  <si>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</si>
  <si>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</si>
  <si>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</si>
  <si>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</si>
  <si>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</si>
  <si>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</si>
  <si>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</si>
  <si>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</si>
  <si>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</si>
  <si>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</si>
  <si>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</si>
  <si>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</si>
  <si>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</si>
  <si>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</si>
  <si>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</si>
  <si>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</si>
  <si>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</si>
  <si>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</si>
  <si>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</si>
  <si>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</si>
  <si>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</si>
  <si>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</si>
  <si>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</si>
  <si>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</si>
  <si>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</si>
  <si>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</si>
  <si>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</si>
  <si>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</si>
  <si>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</si>
  <si>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</si>
  <si>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</si>
  <si>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</si>
  <si>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</si>
  <si>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</si>
  <si>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</si>
  <si>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</si>
  <si>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</si>
  <si>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</si>
  <si>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</si>
  <si>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</si>
  <si>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</si>
  <si>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</si>
  <si>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</si>
  <si>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</si>
  <si>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</si>
  <si>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</si>
  <si>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</si>
  <si>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</si>
  <si>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</si>
  <si>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</si>
  <si>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</si>
  <si>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</si>
  <si>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</si>
  <si>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</si>
  <si>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</si>
  <si>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</si>
  <si>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</si>
  <si>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</si>
  <si>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</si>
  <si>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</si>
  <si>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</si>
  <si>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</si>
  <si>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</si>
  <si>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</si>
  <si>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</si>
  <si>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</si>
  <si>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</si>
  <si>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</si>
  <si>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</si>
  <si>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</si>
  <si>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</si>
  <si>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</si>
  <si>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</si>
  <si>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</si>
  <si>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</si>
  <si>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</si>
  <si>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</si>
  <si>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</si>
  <si>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</si>
  <si>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</si>
  <si>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</si>
  <si>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</si>
  <si>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</si>
  <si>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</si>
  <si>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</si>
  <si>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</si>
  <si>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</si>
  <si>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</si>
  <si>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</si>
  <si>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</si>
  <si>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</si>
  <si>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</si>
  <si>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</si>
  <si>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</si>
  <si>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</si>
  <si>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</si>
  <si>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</si>
  <si>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</si>
  <si>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</si>
  <si>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</si>
  <si>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</si>
  <si>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</si>
  <si>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</si>
  <si>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</si>
  <si>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</si>
  <si>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</si>
  <si>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</si>
  <si>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</si>
  <si>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</si>
  <si>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</si>
  <si>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</si>
  <si>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</si>
  <si>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</si>
  <si>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</si>
  <si>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</si>
  <si>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</si>
  <si>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</si>
  <si>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</si>
  <si>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</si>
  <si>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</si>
  <si>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</si>
  <si>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</si>
  <si>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</si>
  <si>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</si>
  <si>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</si>
  <si>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</si>
  <si>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</si>
  <si>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</si>
  <si>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</si>
  <si>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</si>
  <si>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</si>
  <si>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</si>
  <si>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</si>
  <si>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</si>
  <si>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</si>
  <si>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</si>
  <si>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</si>
  <si>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</si>
  <si>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</si>
  <si>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</si>
  <si>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</si>
  <si>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</si>
  <si>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</si>
  <si>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</si>
  <si>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</si>
  <si>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</si>
  <si>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</si>
  <si>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</si>
  <si>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</si>
  <si>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</si>
  <si>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</si>
  <si>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</si>
  <si>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</si>
  <si>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</si>
  <si>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</si>
  <si>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</si>
  <si>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</si>
  <si>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</si>
  <si>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</si>
  <si>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</si>
  <si>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</si>
  <si>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</si>
  <si>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</si>
  <si>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</si>
  <si>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</si>
  <si>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</si>
  <si>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</si>
  <si>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</si>
  <si>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</si>
  <si>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</si>
  <si>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</si>
  <si>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</si>
  <si>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</si>
  <si>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</si>
  <si>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</si>
  <si>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</si>
  <si>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</si>
  <si>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</si>
  <si>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</si>
  <si>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</si>
  <si>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</si>
  <si>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</si>
  <si>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</si>
  <si>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</si>
  <si>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</si>
  <si>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</si>
  <si>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</si>
  <si>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</si>
  <si>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</si>
  <si>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</si>
  <si>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</si>
  <si>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</si>
  <si>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</si>
  <si>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</si>
  <si>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</si>
  <si>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</si>
  <si>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</si>
  <si>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</si>
  <si>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</si>
  <si>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</si>
  <si>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</si>
  <si>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</si>
  <si>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</si>
  <si>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</si>
  <si>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</si>
  <si>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</si>
  <si>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</si>
  <si>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</si>
  <si>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</si>
  <si>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</si>
  <si>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</si>
  <si>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</si>
  <si>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</si>
  <si>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</si>
  <si>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</si>
  <si>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</si>
  <si>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</si>
  <si>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</si>
  <si>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</si>
  <si>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</si>
  <si>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</si>
  <si>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</si>
  <si>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</si>
  <si>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</si>
  <si>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</si>
  <si>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</si>
  <si>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</si>
  <si>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</si>
  <si>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</si>
  <si>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</si>
  <si>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</si>
  <si>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</si>
  <si>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</si>
  <si>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</si>
  <si>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</si>
  <si>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</si>
  <si>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</si>
  <si>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</si>
  <si>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</si>
  <si>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</si>
  <si>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</si>
  <si>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</si>
  <si>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</si>
  <si>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</si>
  <si>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</si>
  <si>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</si>
  <si>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</si>
  <si>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</si>
  <si>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</si>
  <si>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</si>
  <si>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</si>
  <si>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</si>
  <si>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</si>
  <si>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</si>
  <si>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</si>
  <si>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</si>
  <si>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</si>
  <si>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</si>
  <si>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</si>
  <si>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</si>
  <si>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</si>
  <si>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</si>
  <si>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</si>
  <si>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</si>
  <si>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</si>
  <si>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</si>
  <si>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</si>
  <si>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</si>
  <si>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</si>
  <si>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</si>
  <si>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</si>
  <si>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</si>
  <si>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</si>
  <si>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</si>
  <si>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</si>
  <si>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</si>
  <si>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</si>
  <si>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</si>
  <si>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</si>
  <si>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</si>
  <si>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</si>
  <si>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</si>
  <si>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</si>
  <si>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</si>
  <si>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</si>
  <si>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</si>
  <si>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</si>
  <si>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</si>
  <si>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</si>
  <si>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</si>
  <si>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</si>
  <si>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</si>
  <si>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</si>
  <si>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</si>
  <si>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</si>
  <si>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</si>
  <si>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</si>
  <si>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</si>
  <si>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</si>
  <si>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</si>
  <si>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</si>
  <si>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</si>
  <si>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</si>
  <si>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</si>
  <si>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</si>
  <si>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</si>
  <si>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</si>
  <si>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</si>
  <si>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</si>
  <si>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</si>
  <si>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</si>
  <si>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</si>
  <si>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</si>
  <si>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</si>
  <si>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</si>
  <si>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</si>
  <si>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</si>
  <si>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</si>
  <si>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</si>
  <si>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</si>
  <si>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</si>
  <si>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</si>
  <si>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</si>
  <si>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</si>
  <si>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</si>
  <si>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</si>
  <si>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</si>
  <si>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</si>
  <si>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</si>
  <si>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</si>
  <si>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</si>
  <si>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</si>
  <si>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</si>
  <si>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</si>
  <si>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</si>
  <si>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</si>
  <si>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</si>
  <si>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</si>
  <si>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</si>
  <si>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</si>
  <si>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</si>
  <si>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</si>
  <si>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</si>
  <si>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</si>
  <si>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</si>
  <si>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</si>
  <si>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</si>
  <si>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</si>
  <si>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</si>
  <si>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</si>
  <si>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</si>
  <si>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</si>
  <si>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</si>
  <si>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</si>
  <si>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</si>
  <si>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</si>
  <si>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</si>
  <si>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</si>
  <si>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</si>
  <si>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</si>
  <si>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</si>
  <si>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</si>
  <si>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</si>
  <si>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</si>
  <si>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</si>
  <si>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</si>
  <si>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</si>
  <si>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</si>
  <si>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</si>
  <si>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</si>
  <si>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</si>
  <si>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</si>
  <si>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</si>
  <si>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</si>
  <si>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</si>
  <si>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</si>
  <si>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</si>
  <si>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</si>
  <si>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</si>
  <si>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</si>
  <si>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</si>
  <si>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</si>
  <si>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</si>
  <si>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</si>
  <si>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</si>
  <si>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</si>
  <si>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</si>
  <si>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</si>
  <si>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</si>
  <si>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</si>
  <si>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</si>
  <si>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</si>
  <si>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</si>
  <si>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</si>
  <si>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</si>
  <si>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</si>
  <si>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</si>
  <si>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</si>
  <si>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</si>
  <si>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</si>
  <si>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</si>
  <si>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</si>
  <si>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</si>
  <si>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</si>
  <si>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</si>
  <si>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</si>
  <si>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</si>
  <si>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</si>
  <si>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</si>
  <si>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</si>
  <si>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</si>
  <si>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</si>
  <si>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</si>
  <si>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</si>
  <si>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</si>
  <si>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</si>
  <si>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</si>
  <si>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</si>
  <si>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</si>
  <si>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</si>
  <si>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</si>
  <si>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</si>
  <si>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</si>
  <si>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</si>
  <si>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</si>
  <si>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</si>
  <si>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</si>
  <si>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</si>
  <si>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</si>
  <si>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</si>
  <si>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</si>
  <si>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</si>
  <si>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</si>
  <si>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</si>
  <si>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</si>
  <si>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</si>
  <si>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</si>
  <si>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</si>
  <si>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</si>
  <si>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</si>
  <si>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</si>
  <si>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</si>
  <si>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</si>
  <si>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</si>
  <si>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</si>
  <si>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</si>
  <si>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</si>
  <si>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</si>
  <si>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</si>
  <si>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</si>
  <si>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</si>
  <si>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</si>
  <si>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</si>
  <si>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</si>
  <si>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</si>
  <si>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</si>
  <si>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</si>
  <si>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</si>
  <si>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</si>
  <si>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</si>
  <si>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</si>
  <si>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</si>
  <si>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</si>
  <si>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</si>
  <si>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</si>
  <si>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</si>
  <si>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</si>
  <si>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</si>
  <si>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</si>
  <si>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</si>
  <si>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</si>
  <si>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</si>
  <si>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</si>
  <si>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</si>
  <si>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</si>
  <si>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</si>
  <si>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</si>
  <si>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</si>
  <si>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</si>
  <si>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</si>
  <si>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</si>
  <si>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</si>
  <si>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</si>
  <si>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</si>
  <si>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</si>
  <si>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</si>
  <si>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</si>
  <si>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</si>
  <si>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</si>
  <si>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</si>
  <si>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</si>
  <si>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</si>
  <si>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</si>
  <si>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</si>
  <si>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</si>
  <si>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</si>
  <si>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</si>
  <si>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</si>
  <si>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</si>
  <si>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</si>
  <si>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</si>
  <si>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</si>
  <si>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</si>
  <si>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</si>
  <si>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</si>
  <si>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</si>
  <si>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</si>
  <si>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</si>
  <si>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</si>
  <si>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</si>
  <si>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</si>
  <si>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</si>
  <si>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</si>
  <si>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</si>
  <si>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</si>
  <si>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</si>
  <si>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</si>
  <si>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</si>
  <si>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</si>
  <si>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</si>
  <si>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</si>
  <si>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</si>
  <si>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</si>
  <si>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</si>
  <si>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</si>
  <si>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</si>
  <si>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</si>
  <si>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</si>
  <si>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</si>
  <si>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</si>
  <si>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</si>
  <si>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</si>
  <si>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</si>
  <si>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</si>
  <si>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</si>
  <si>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</si>
  <si>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</si>
  <si>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</si>
  <si>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</si>
  <si>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</si>
  <si>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</si>
  <si>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</si>
  <si>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</si>
  <si>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</si>
  <si>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</si>
  <si>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</si>
  <si>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</si>
  <si>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</si>
  <si>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</si>
  <si>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</si>
  <si>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</si>
  <si>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</si>
  <si>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</si>
  <si>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</si>
  <si>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</si>
  <si>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</si>
  <si>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</si>
  <si>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</si>
  <si>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</si>
  <si>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</si>
  <si>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</si>
  <si>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</si>
  <si>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</si>
  <si>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</si>
  <si>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</si>
  <si>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</si>
  <si>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</si>
  <si>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</si>
  <si>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</si>
  <si>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</si>
  <si>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</si>
  <si>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</si>
  <si>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</si>
  <si>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</si>
  <si>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</si>
  <si>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</si>
  <si>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</si>
  <si>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</si>
  <si>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</si>
  <si>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</si>
  <si>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</si>
  <si>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</si>
  <si>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</si>
  <si>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</si>
  <si>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</si>
  <si>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</si>
  <si>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</si>
  <si>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</si>
  <si>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</si>
  <si>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</si>
  <si>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</si>
  <si>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</si>
  <si>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</si>
  <si>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</si>
  <si>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</si>
  <si>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</si>
  <si>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</si>
  <si>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</si>
  <si>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</si>
  <si>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</si>
  <si>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</si>
  <si>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</si>
  <si>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</si>
  <si>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</si>
  <si>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</si>
  <si>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</si>
  <si>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</si>
  <si>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</si>
  <si>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</si>
  <si>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</si>
  <si>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</si>
  <si>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</si>
  <si>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</si>
  <si>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</si>
  <si>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</si>
  <si>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</si>
  <si>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</si>
  <si>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</si>
  <si>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</si>
  <si>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</si>
  <si>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</si>
  <si>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</si>
  <si>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</si>
  <si>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</si>
  <si>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</si>
  <si>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</si>
  <si>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</si>
  <si>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</si>
  <si>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</si>
  <si>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</si>
  <si>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</si>
  <si>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</si>
  <si>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</si>
  <si>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</si>
  <si>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</si>
  <si>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</si>
  <si>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</si>
  <si>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</si>
  <si>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</si>
  <si>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</si>
  <si>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</si>
  <si>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</si>
  <si>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</si>
  <si>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</si>
  <si>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</si>
  <si>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</si>
  <si>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</si>
  <si>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</si>
  <si>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</si>
  <si>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</si>
  <si>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</si>
  <si>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</si>
  <si>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</si>
  <si>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</si>
  <si>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</si>
  <si>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</si>
  <si>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</si>
  <si>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</si>
  <si>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</si>
  <si>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</si>
  <si>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</si>
  <si>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</si>
  <si>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</si>
  <si>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</si>
  <si>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</si>
  <si>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</si>
  <si>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</si>
  <si>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</si>
  <si>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</si>
  <si>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</si>
  <si>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</si>
  <si>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</si>
  <si>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</si>
  <si>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</si>
  <si>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</si>
  <si>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</si>
  <si>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</si>
  <si>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</si>
  <si>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</si>
  <si>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</si>
  <si>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</si>
  <si>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</si>
  <si>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</si>
  <si>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</si>
  <si>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</si>
  <si>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</si>
  <si>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</si>
  <si>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</si>
  <si>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</si>
  <si>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</si>
  <si>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</si>
  <si>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</si>
  <si>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</si>
  <si>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</si>
  <si>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</si>
  <si>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</si>
  <si>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</si>
  <si>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</si>
  <si>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</si>
  <si>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</si>
  <si>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</si>
  <si>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</si>
  <si>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</si>
  <si>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</si>
  <si>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</si>
  <si>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</si>
  <si>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</si>
  <si>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</si>
  <si>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</si>
  <si>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</si>
  <si>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</si>
  <si>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</si>
  <si>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</si>
  <si>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</si>
  <si>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</si>
  <si>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</si>
  <si>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</si>
  <si>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</si>
  <si>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</si>
  <si>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</si>
  <si>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</si>
  <si>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</si>
  <si>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</si>
  <si>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</si>
  <si>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</si>
  <si>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</si>
  <si>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</si>
  <si>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</si>
  <si>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</si>
  <si>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</si>
  <si>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</si>
  <si>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</si>
  <si>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</si>
  <si>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</si>
  <si>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</si>
  <si>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</si>
  <si>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</si>
  <si>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</si>
  <si>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</si>
  <si>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</si>
  <si>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</si>
  <si>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</si>
  <si>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</si>
  <si>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</si>
  <si>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</si>
  <si>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</si>
  <si>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</si>
  <si>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</si>
  <si>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</si>
  <si>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</si>
  <si>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</si>
  <si>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</si>
  <si>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</si>
  <si>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</si>
  <si>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</si>
  <si>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</si>
  <si>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</si>
  <si>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</si>
  <si>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</si>
  <si>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</si>
  <si>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</si>
  <si>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</si>
  <si>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</si>
  <si>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</si>
  <si>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</si>
  <si>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</si>
  <si>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</si>
  <si>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</si>
  <si>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</si>
  <si>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</si>
  <si>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</si>
  <si>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</si>
  <si>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</si>
  <si>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</si>
  <si>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</si>
  <si>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</si>
  <si>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</si>
  <si>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</si>
  <si>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</si>
  <si>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</si>
  <si>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</si>
  <si>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</si>
  <si>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</si>
  <si>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</si>
  <si>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</si>
  <si>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</si>
  <si>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</si>
  <si>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</si>
  <si>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</si>
  <si>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</si>
  <si>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</si>
  <si>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</si>
  <si>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</si>
  <si>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</si>
  <si>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</si>
  <si>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</si>
  <si>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</si>
  <si>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</si>
  <si>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</si>
  <si>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</si>
  <si>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</si>
  <si>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</si>
  <si>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</si>
  <si>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</si>
  <si>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</si>
  <si>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</si>
  <si>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</si>
  <si>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</si>
  <si>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</si>
  <si>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</si>
  <si>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</si>
  <si>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</si>
  <si>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</si>
  <si>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</si>
  <si>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</si>
  <si>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</si>
  <si>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</si>
  <si>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</si>
  <si>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</si>
  <si>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</si>
  <si>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</si>
  <si>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</si>
  <si>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</si>
  <si>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</si>
  <si>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</si>
  <si>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</si>
  <si>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</si>
  <si>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</si>
  <si>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</si>
  <si>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</si>
  <si>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</si>
  <si>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</si>
  <si>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</si>
  <si>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</si>
  <si>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</si>
  <si>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</si>
  <si>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</si>
  <si>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</si>
  <si>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</si>
  <si>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</si>
  <si>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</si>
  <si>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</si>
  <si>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</si>
  <si>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</si>
  <si>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</si>
  <si>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</si>
  <si>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</si>
  <si>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</si>
  <si>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</si>
  <si>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</si>
  <si>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</si>
  <si>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</si>
  <si>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</si>
  <si>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</si>
  <si>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</si>
  <si>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</si>
  <si>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</si>
  <si>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</si>
  <si>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</si>
  <si>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</si>
  <si>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</si>
  <si>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</si>
  <si>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</si>
  <si>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</si>
  <si>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</si>
  <si>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</si>
  <si>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</si>
  <si>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</si>
  <si>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</si>
  <si>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</si>
  <si>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</si>
  <si>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</si>
  <si>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</si>
  <si>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</si>
  <si>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</si>
  <si>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</si>
  <si>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</si>
  <si>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</si>
  <si>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</si>
  <si>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</si>
  <si>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</si>
  <si>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</si>
  <si>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</si>
  <si>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</si>
  <si>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</si>
  <si>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</si>
  <si>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</si>
  <si>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</si>
  <si>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</si>
  <si>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</si>
  <si>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</si>
  <si>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</si>
  <si>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</si>
  <si>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</si>
  <si>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</si>
  <si>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</si>
  <si>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</si>
  <si>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</si>
  <si>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</si>
  <si>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</si>
  <si>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</si>
  <si>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</si>
  <si>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</si>
  <si>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</si>
  <si>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</si>
  <si>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</si>
  <si>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</si>
  <si>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</si>
  <si>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</si>
  <si>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</si>
  <si>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</si>
  <si>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</si>
  <si>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</si>
  <si>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</si>
  <si>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</si>
  <si>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</si>
  <si>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</si>
  <si>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</si>
  <si>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</si>
  <si>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</si>
  <si>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</si>
  <si>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</si>
  <si>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</si>
  <si>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</si>
  <si>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</si>
  <si>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</si>
  <si>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</si>
  <si>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</si>
  <si>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</si>
  <si>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</si>
  <si>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</si>
  <si>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</si>
  <si>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</si>
  <si>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</si>
  <si>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</si>
  <si>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</si>
  <si>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</si>
  <si>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</si>
  <si>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</si>
  <si>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</si>
  <si>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</si>
  <si>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</si>
  <si>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</si>
  <si>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</si>
  <si>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</si>
  <si>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</si>
  <si>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</si>
  <si>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</si>
  <si>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</si>
  <si>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</si>
  <si>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</si>
  <si>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</si>
  <si>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</si>
  <si>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</si>
  <si>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</si>
  <si>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</si>
  <si>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</si>
  <si>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</si>
  <si>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</si>
  <si>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</si>
  <si>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</si>
  <si>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</si>
  <si>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</si>
  <si>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</si>
  <si>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</si>
  <si>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</si>
  <si>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</si>
  <si>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</si>
  <si>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</si>
  <si>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</si>
  <si>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</si>
  <si>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</si>
  <si>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</si>
  <si>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</si>
  <si>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</si>
  <si>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</si>
  <si>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</si>
  <si>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</si>
  <si>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</si>
  <si>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</si>
  <si>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</si>
  <si>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</si>
  <si>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</si>
  <si>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</si>
  <si>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</si>
  <si>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</si>
  <si>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</si>
  <si>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</si>
  <si>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</si>
  <si>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</si>
  <si>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</si>
  <si>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</si>
  <si>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</si>
  <si>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</si>
  <si>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</si>
  <si>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</si>
  <si>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</si>
  <si>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</si>
  <si>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</si>
  <si>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</si>
  <si>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</si>
  <si>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</si>
  <si>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</si>
  <si>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</si>
  <si>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</si>
  <si>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</si>
  <si>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</si>
  <si>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</si>
  <si>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</si>
  <si>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</si>
  <si>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</si>
  <si>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</si>
  <si>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</si>
  <si>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</si>
  <si>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</si>
  <si>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</si>
  <si>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</si>
  <si>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</si>
  <si>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</si>
  <si>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</si>
  <si>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</si>
  <si>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</si>
  <si>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</si>
  <si>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</si>
  <si>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</si>
  <si>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</si>
  <si>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</si>
  <si>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</si>
  <si>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</si>
  <si>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</si>
  <si>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</si>
  <si>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</si>
  <si>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</si>
  <si>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</si>
  <si>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</si>
  <si>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</si>
  <si>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</si>
  <si>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</si>
  <si>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</si>
  <si>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</si>
  <si>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</si>
  <si>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</si>
  <si>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</si>
  <si>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</si>
  <si>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</si>
  <si>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</si>
  <si>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</si>
  <si>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</si>
  <si>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</si>
  <si>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</si>
  <si>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</si>
  <si>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</si>
  <si>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</si>
  <si>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</si>
  <si>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</si>
  <si>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</si>
  <si>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</si>
  <si>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</si>
  <si>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</si>
  <si>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</si>
  <si>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</si>
  <si>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</si>
  <si>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</si>
  <si>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</si>
  <si>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</si>
  <si>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</si>
  <si>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</si>
  <si>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</si>
  <si>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</si>
  <si>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</si>
  <si>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</si>
  <si>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</si>
  <si>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</si>
  <si>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</si>
  <si>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</si>
  <si>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</si>
  <si>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</si>
  <si>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</si>
  <si>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</si>
  <si>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</si>
  <si>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</si>
  <si>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</si>
  <si>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</si>
  <si>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</si>
  <si>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</si>
  <si>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</si>
  <si>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</si>
  <si>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</si>
  <si>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</si>
  <si>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</si>
  <si>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</si>
  <si>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</si>
  <si>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</si>
  <si>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</si>
  <si>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</si>
  <si>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</si>
  <si>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</si>
  <si>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</si>
  <si>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</si>
  <si>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</si>
  <si>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</si>
  <si>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</si>
  <si>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</si>
  <si>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</si>
  <si>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</si>
  <si>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</si>
  <si>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</si>
  <si>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</si>
  <si>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</si>
  <si>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</si>
  <si>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</si>
  <si>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</si>
  <si>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</si>
  <si>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</si>
  <si>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</si>
  <si>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</si>
  <si>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</si>
  <si>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</si>
  <si>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</si>
  <si>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</si>
  <si>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</si>
  <si>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</si>
  <si>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</si>
  <si>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</si>
  <si>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</si>
  <si>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</si>
  <si>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</si>
  <si>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</si>
  <si>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</si>
  <si>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</si>
  <si>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</si>
  <si>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</si>
  <si>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</si>
  <si>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</si>
  <si>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</si>
  <si>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</si>
  <si>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</si>
  <si>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</si>
  <si>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</si>
  <si>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</si>
  <si>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</si>
  <si>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</si>
  <si>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</si>
  <si>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</si>
  <si>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</si>
  <si>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</si>
  <si>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</si>
  <si>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</si>
  <si>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</si>
  <si>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</si>
  <si>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</si>
  <si>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</si>
  <si>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</si>
  <si>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</si>
  <si>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</si>
  <si>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</si>
  <si>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</si>
  <si>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</si>
  <si>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</si>
  <si>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</si>
  <si>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</si>
  <si>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</si>
  <si>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</si>
  <si>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</si>
  <si>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</si>
  <si>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</si>
  <si>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</si>
  <si>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</si>
  <si>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</si>
  <si>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</si>
  <si>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</si>
  <si>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</si>
  <si>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</si>
  <si>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</si>
  <si>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</si>
  <si>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</si>
  <si>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</si>
  <si>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</si>
  <si>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</si>
  <si>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</si>
  <si>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</si>
  <si>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</si>
  <si>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</si>
  <si>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</si>
  <si>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</si>
  <si>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</si>
  <si>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</si>
  <si>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</si>
  <si>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</si>
  <si>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</si>
  <si>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</si>
  <si>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</si>
  <si>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</si>
  <si>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</si>
  <si>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</si>
  <si>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</si>
  <si>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</si>
  <si>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</si>
  <si>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</si>
  <si>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</si>
  <si>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</si>
  <si>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</si>
  <si>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</si>
  <si>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</si>
  <si>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</si>
  <si>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</si>
  <si>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</si>
  <si>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</si>
  <si>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</si>
  <si>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</si>
  <si>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</si>
  <si>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</si>
  <si>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</si>
  <si>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</si>
  <si>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</si>
  <si>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</si>
  <si>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</si>
  <si>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</si>
  <si>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</si>
  <si>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</si>
  <si>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</si>
  <si>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</si>
  <si>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</si>
  <si>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</si>
  <si>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</si>
  <si>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</si>
  <si>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</si>
  <si>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</si>
  <si>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</si>
  <si>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</si>
  <si>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</si>
  <si>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</si>
  <si>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</si>
  <si>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</si>
  <si>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</si>
  <si>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</si>
  <si>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</si>
  <si>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</si>
  <si>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</si>
  <si>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</si>
  <si>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</si>
  <si>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</si>
  <si>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</si>
  <si>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</si>
  <si>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</si>
  <si>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</si>
  <si>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</si>
  <si>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</si>
  <si>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</si>
  <si>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</si>
  <si>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</si>
  <si>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</si>
  <si>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</si>
  <si>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</si>
  <si>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</si>
  <si>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</si>
  <si>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</si>
  <si>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</si>
  <si>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</si>
  <si>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</si>
  <si>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</si>
  <si>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</si>
  <si>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</si>
  <si>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</si>
  <si>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</si>
  <si>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</si>
  <si>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</si>
  <si>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</si>
  <si>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</si>
  <si>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</si>
  <si>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</si>
  <si>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</si>
  <si>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</si>
  <si>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</si>
  <si>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</si>
  <si>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</si>
  <si>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</si>
  <si>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</si>
  <si>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</si>
  <si>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</si>
  <si>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</si>
  <si>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</si>
  <si>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</si>
  <si>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</si>
  <si>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</si>
  <si>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</si>
  <si>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</si>
  <si>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</si>
  <si>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</si>
  <si>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</si>
  <si>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</si>
  <si>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</si>
  <si>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</si>
  <si>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</si>
  <si>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</si>
  <si>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</si>
  <si>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</si>
  <si>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</si>
  <si>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</si>
  <si>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</si>
  <si>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</si>
  <si>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</si>
  <si>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</si>
  <si>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</si>
  <si>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</si>
  <si>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</si>
  <si>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</si>
  <si>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</si>
  <si>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</si>
  <si>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</si>
  <si>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</si>
  <si>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</si>
  <si>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</si>
  <si>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</si>
  <si>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</si>
  <si>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</si>
  <si>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</si>
  <si>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</si>
  <si>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</si>
  <si>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</si>
  <si>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</si>
  <si>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</si>
  <si>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</si>
  <si>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</si>
  <si>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</si>
  <si>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</si>
  <si>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</si>
  <si>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</si>
  <si>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</si>
  <si>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</si>
  <si>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</si>
  <si>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</si>
  <si>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</si>
  <si>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</si>
  <si>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</si>
  <si>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</si>
  <si>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</si>
  <si>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</si>
  <si>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</si>
  <si>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</si>
  <si>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</si>
  <si>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</si>
  <si>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</si>
  <si>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</si>
  <si>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</si>
  <si>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</si>
  <si>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</si>
  <si>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</si>
  <si>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</si>
  <si>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</si>
  <si>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</si>
  <si>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</si>
  <si>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</si>
  <si>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</si>
  <si>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</si>
  <si>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</si>
  <si>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</si>
  <si>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</si>
  <si>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</si>
  <si>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</si>
  <si>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</si>
  <si>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</si>
  <si>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</si>
  <si>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</si>
  <si>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</si>
  <si>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</si>
  <si>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</si>
  <si>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</si>
  <si>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</si>
  <si>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</si>
  <si>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</si>
  <si>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</si>
  <si>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</si>
  <si>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</si>
  <si>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</si>
  <si>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</si>
  <si>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</si>
  <si>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</si>
  <si>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</si>
  <si>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</si>
  <si>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</si>
  <si>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</si>
  <si>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</si>
  <si>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</si>
  <si>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</si>
  <si>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</si>
  <si>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</si>
  <si>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</si>
  <si>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</si>
  <si>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</si>
  <si>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</si>
  <si>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</si>
  <si>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</si>
  <si>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</si>
  <si>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</si>
  <si>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</si>
  <si>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</si>
  <si>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</si>
  <si>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</si>
  <si>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</si>
  <si>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</si>
  <si>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</si>
  <si>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</si>
  <si>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</si>
  <si>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</si>
  <si>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</si>
  <si>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</si>
  <si>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</si>
  <si>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</si>
  <si>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</si>
  <si>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</si>
  <si>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</si>
  <si>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</si>
  <si>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</si>
  <si>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</si>
  <si>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</si>
  <si>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</si>
  <si>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</si>
  <si>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</si>
  <si>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</si>
  <si>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</si>
  <si>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</si>
  <si>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</si>
  <si>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</si>
  <si>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</si>
  <si>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</si>
  <si>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</si>
  <si>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</si>
  <si>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</si>
  <si>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</si>
  <si>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</si>
  <si>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</si>
  <si>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</si>
  <si>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</si>
  <si>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</si>
  <si>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</si>
  <si>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</si>
  <si>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</si>
  <si>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</si>
  <si>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</si>
  <si>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</si>
  <si>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</si>
  <si>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</si>
  <si>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</si>
  <si>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</si>
  <si>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</si>
  <si>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</si>
  <si>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</si>
  <si>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</si>
  <si>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</si>
  <si>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</si>
  <si>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</si>
  <si>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</si>
  <si>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</si>
  <si>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</si>
  <si>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</si>
  <si>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</si>
  <si>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</si>
  <si>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</si>
  <si>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</si>
  <si>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</si>
  <si>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</si>
  <si>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</si>
  <si>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</si>
  <si>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</si>
  <si>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</si>
  <si>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</si>
  <si>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</si>
  <si>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</si>
  <si>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</si>
  <si>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</si>
  <si>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</si>
  <si>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</si>
  <si>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</si>
  <si>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</si>
  <si>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</si>
  <si>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</si>
  <si>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</si>
  <si>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</si>
  <si>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</si>
  <si>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</si>
  <si>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</si>
  <si>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</si>
  <si>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</si>
  <si>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</si>
  <si>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</si>
  <si>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</si>
  <si>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</si>
  <si>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</si>
  <si>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</si>
  <si>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</si>
  <si>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</si>
  <si>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</si>
  <si>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</si>
  <si>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</si>
  <si>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</si>
  <si>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</si>
  <si>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</si>
  <si>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</si>
  <si>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</si>
  <si>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</si>
  <si>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</si>
  <si>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</si>
  <si>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</si>
  <si>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</si>
  <si>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</si>
  <si>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</si>
  <si>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</si>
  <si>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</si>
  <si>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</si>
  <si>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</si>
  <si>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</si>
  <si>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</si>
  <si>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</si>
  <si>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</si>
  <si>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</si>
  <si>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</si>
  <si>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</si>
  <si>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</si>
  <si>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</si>
  <si>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</si>
  <si>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</si>
  <si>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</si>
  <si>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</si>
  <si>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</si>
  <si>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</si>
  <si>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</si>
  <si>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</si>
  <si>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</si>
  <si>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</si>
  <si>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</si>
  <si>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</si>
  <si>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</si>
  <si>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</si>
  <si>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</si>
  <si>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</si>
  <si>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</si>
  <si>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</si>
  <si>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</si>
  <si>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</si>
  <si>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</si>
  <si>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</si>
  <si>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</si>
  <si>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</si>
  <si>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</si>
  <si>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</si>
  <si>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</si>
  <si>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</si>
  <si>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</si>
  <si>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</si>
  <si>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</si>
  <si>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</si>
  <si>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</si>
  <si>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</si>
  <si>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</si>
  <si>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</si>
  <si>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</si>
  <si>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</si>
  <si>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</si>
  <si>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</si>
  <si>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</si>
  <si>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</si>
  <si>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</si>
  <si>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</si>
  <si>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</si>
  <si>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</si>
  <si>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</si>
  <si>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</si>
  <si>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</si>
  <si>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</si>
  <si>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</si>
  <si>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</si>
  <si>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</si>
  <si>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</si>
  <si>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</si>
  <si>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</si>
  <si>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</si>
  <si>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</si>
  <si>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</si>
  <si>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</si>
  <si>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</si>
  <si>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</si>
  <si>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</si>
  <si>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</si>
  <si>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</si>
  <si>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</si>
  <si>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</si>
  <si>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</si>
  <si>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</si>
  <si>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</si>
  <si>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</si>
  <si>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</si>
  <si>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</si>
  <si>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</si>
  <si>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</si>
  <si>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</si>
  <si>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</si>
  <si>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</si>
  <si>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</si>
  <si>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</si>
  <si>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</si>
  <si>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</si>
  <si>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</si>
  <si>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</si>
  <si>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</si>
  <si>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</si>
  <si>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</si>
  <si>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</si>
  <si>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</si>
  <si>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</si>
  <si>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</si>
  <si>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</si>
  <si>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</si>
  <si>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</si>
  <si>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</si>
  <si>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</si>
  <si>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</si>
  <si>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</si>
  <si>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</si>
  <si>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</si>
  <si>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</si>
  <si>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</si>
  <si>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</si>
  <si>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</si>
  <si>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</si>
  <si>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</si>
  <si>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</si>
  <si>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</si>
  <si>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</si>
  <si>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</si>
  <si>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</si>
  <si>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</si>
  <si>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</si>
  <si>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</si>
  <si>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</si>
  <si>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</si>
  <si>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</si>
  <si>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</si>
  <si>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</si>
  <si>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</si>
  <si>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</si>
  <si>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</si>
  <si>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</si>
  <si>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</si>
  <si>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</si>
  <si>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</si>
  <si>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</si>
  <si>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</si>
  <si>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</si>
  <si>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</si>
  <si>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</si>
  <si>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</si>
  <si>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</si>
  <si>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</si>
  <si>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</si>
  <si>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</si>
  <si>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</si>
  <si>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</si>
  <si>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</si>
  <si>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</si>
  <si>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</si>
  <si>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</si>
  <si>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</si>
  <si>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</si>
  <si>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</si>
  <si>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</si>
  <si>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</si>
  <si>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</si>
  <si>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</si>
  <si>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</si>
  <si>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</si>
  <si>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</si>
  <si>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</si>
  <si>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</si>
  <si>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</si>
  <si>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</si>
  <si>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</si>
  <si>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</si>
  <si>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</si>
  <si>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</si>
  <si>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</si>
  <si>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</si>
  <si>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</si>
  <si>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</si>
  <si>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</si>
  <si>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</si>
  <si>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</si>
  <si>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</si>
  <si>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</si>
  <si>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</si>
  <si>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</si>
  <si>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</si>
  <si>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</si>
  <si>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</si>
  <si>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</si>
  <si>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</si>
  <si>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</si>
  <si>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</si>
  <si>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</si>
  <si>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</si>
  <si>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</si>
  <si>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</si>
  <si>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</si>
  <si>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</si>
  <si>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</si>
  <si>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</si>
  <si>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</si>
  <si>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</si>
  <si>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</si>
  <si>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</si>
  <si>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</si>
  <si>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</si>
  <si>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</si>
  <si>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</si>
  <si>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</si>
  <si>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</si>
  <si>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</si>
  <si>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</si>
  <si>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</si>
  <si>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</si>
  <si>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</si>
  <si>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</si>
  <si>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</si>
  <si>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</si>
  <si>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</si>
  <si>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</si>
  <si>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</si>
  <si>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</si>
  <si>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</si>
  <si>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</si>
  <si>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</si>
  <si>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</si>
  <si>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</si>
  <si>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</si>
  <si>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</si>
  <si>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</si>
  <si>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</si>
  <si>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</si>
  <si>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</si>
  <si>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</si>
  <si>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</si>
  <si>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</si>
  <si>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</si>
  <si>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</si>
  <si>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</si>
  <si>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</si>
  <si>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</si>
  <si>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</si>
  <si>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</si>
  <si>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</si>
  <si>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</si>
  <si>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</si>
  <si>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</si>
  <si>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</si>
  <si>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</si>
  <si>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</si>
  <si>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</si>
  <si>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</si>
  <si>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</si>
  <si>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</si>
  <si>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</si>
  <si>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</si>
  <si>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</si>
  <si>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</si>
  <si>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</si>
  <si>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</si>
  <si>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</si>
  <si>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</si>
  <si>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</si>
  <si>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</si>
  <si>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</si>
  <si>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</si>
  <si>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</si>
  <si>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</si>
  <si>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</si>
  <si>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</si>
  <si>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</si>
  <si>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</si>
  <si>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</si>
  <si>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</si>
  <si>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</si>
  <si>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</si>
  <si>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</si>
  <si>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</si>
  <si>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</si>
  <si>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</si>
  <si>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</si>
  <si>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</si>
  <si>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</si>
  <si>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</si>
  <si>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</si>
  <si>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</si>
  <si>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</si>
  <si>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</si>
  <si>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</si>
  <si>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</si>
  <si>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</si>
  <si>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</si>
  <si>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</si>
  <si>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</si>
  <si>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</si>
  <si>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</si>
  <si>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</si>
  <si>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</si>
  <si>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</si>
  <si>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</si>
  <si>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</si>
  <si>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</si>
  <si>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</si>
  <si>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</si>
  <si>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</si>
  <si>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</si>
  <si>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</si>
  <si>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</si>
  <si>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</si>
  <si>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</si>
  <si>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</si>
  <si>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</si>
  <si>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</si>
  <si>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</si>
  <si>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</si>
  <si>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</si>
  <si>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</si>
  <si>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</si>
  <si>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</si>
  <si>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</si>
  <si>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</si>
  <si>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</si>
  <si>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</si>
  <si>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</si>
  <si>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</si>
  <si>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</si>
  <si>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</si>
  <si>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</si>
  <si>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</si>
  <si>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</si>
  <si>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</si>
  <si>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</si>
  <si>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</si>
  <si>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</si>
  <si>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</si>
  <si>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</si>
  <si>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</si>
  <si>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</si>
  <si>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</si>
  <si>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</si>
  <si>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</si>
  <si>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</si>
  <si>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</si>
  <si>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</si>
  <si>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</si>
  <si>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</si>
  <si>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</si>
  <si>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</si>
  <si>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</si>
  <si>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</si>
  <si>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</si>
  <si>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</si>
  <si>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</si>
  <si>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</si>
  <si>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</si>
  <si>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</si>
  <si>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</si>
  <si>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</si>
  <si>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</si>
  <si>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</si>
  <si>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</si>
  <si>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</si>
  <si>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</si>
  <si>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</si>
  <si>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</si>
  <si>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</si>
  <si>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</si>
  <si>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</si>
  <si>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</si>
  <si>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</si>
  <si>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</si>
  <si>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</si>
  <si>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</si>
  <si>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</si>
  <si>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</si>
  <si>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</si>
  <si>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</si>
  <si>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</si>
  <si>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</si>
  <si>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</si>
  <si>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</si>
  <si>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</si>
  <si>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</si>
  <si>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</si>
  <si>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</si>
  <si>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</si>
  <si>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</si>
  <si>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</si>
  <si>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</si>
  <si>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</si>
  <si>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</si>
  <si>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</si>
  <si>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</si>
  <si>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</si>
  <si>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</si>
  <si>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</si>
  <si>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</si>
  <si>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</si>
  <si>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</si>
  <si>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</si>
  <si>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</si>
  <si>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</si>
  <si>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</si>
  <si>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</si>
  <si>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</si>
  <si>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</si>
  <si>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</si>
  <si>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</si>
  <si>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</si>
  <si>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</si>
  <si>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</si>
  <si>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</si>
  <si>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</si>
  <si>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</si>
  <si>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</si>
  <si>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</si>
  <si>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</si>
  <si>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</si>
  <si>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</si>
  <si>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</si>
  <si>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</si>
  <si>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</si>
  <si>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</si>
  <si>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</si>
  <si>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</si>
  <si>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</si>
  <si>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</si>
  <si>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</si>
  <si>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</si>
  <si>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</si>
  <si>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</si>
  <si>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</si>
  <si>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</si>
  <si>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</si>
  <si>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</si>
  <si>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</si>
  <si>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</si>
  <si>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</si>
  <si>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</si>
  <si>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</si>
  <si>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</si>
  <si>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</si>
  <si>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</si>
  <si>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</si>
  <si>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</si>
  <si>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</si>
  <si>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</si>
  <si>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</si>
  <si>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</si>
  <si>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</si>
  <si>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</si>
  <si>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</si>
  <si>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</si>
  <si>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</si>
  <si>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</si>
  <si>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</si>
  <si>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</si>
  <si>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</si>
  <si>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</si>
  <si>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</si>
  <si>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</si>
  <si>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</si>
  <si>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</si>
  <si>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</si>
  <si>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</si>
  <si>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</si>
  <si>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</si>
  <si>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</si>
  <si>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</si>
  <si>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</si>
  <si>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</si>
  <si>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</si>
  <si>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</si>
  <si>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</si>
  <si>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</si>
  <si>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</si>
  <si>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</si>
  <si>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</si>
  <si>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</si>
  <si>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</si>
  <si>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</si>
  <si>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</si>
  <si>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</si>
  <si>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</si>
  <si>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</si>
  <si>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</si>
  <si>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</si>
  <si>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</si>
  <si>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</si>
  <si>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</si>
  <si>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</si>
  <si>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</si>
  <si>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</si>
  <si>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</si>
  <si>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</si>
  <si>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</si>
  <si>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</si>
  <si>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</si>
  <si>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</si>
  <si>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</si>
  <si>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</si>
  <si>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</si>
  <si>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</si>
  <si>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</si>
  <si>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</si>
  <si>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</si>
  <si>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</si>
  <si>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</si>
  <si>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</si>
  <si>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</si>
  <si>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</si>
  <si>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</si>
  <si>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</si>
  <si>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</si>
  <si>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</si>
  <si>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</si>
  <si>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</si>
  <si>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</si>
  <si>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</si>
  <si>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</si>
  <si>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</si>
  <si>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</si>
  <si>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</si>
  <si>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</si>
  <si>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</si>
  <si>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</si>
  <si>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</si>
  <si>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</si>
  <si>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</si>
  <si>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</si>
  <si>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</si>
  <si>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</si>
  <si>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</si>
  <si>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</si>
  <si>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</si>
  <si>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</si>
  <si>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</si>
  <si>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</si>
  <si>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</si>
  <si>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</si>
  <si>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</si>
  <si>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</si>
  <si>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</si>
  <si>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</si>
  <si>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</si>
  <si>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</si>
  <si>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</si>
  <si>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</si>
  <si>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</si>
  <si>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</si>
  <si>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</si>
  <si>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</si>
  <si>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</si>
  <si>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</si>
  <si>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</si>
  <si>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</si>
  <si>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</si>
  <si>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</si>
  <si>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</si>
  <si>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</si>
  <si>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</si>
  <si>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</si>
  <si>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</si>
  <si>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</si>
  <si>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</si>
  <si>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</si>
  <si>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</si>
  <si>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</si>
  <si>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</si>
  <si>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</si>
  <si>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</si>
  <si>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</si>
  <si>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</si>
  <si>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</si>
  <si>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</si>
  <si>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</si>
  <si>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</si>
  <si>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</si>
  <si>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</si>
  <si>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</si>
  <si>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</si>
  <si>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</si>
  <si>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</si>
  <si>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</si>
  <si>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</si>
  <si>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</si>
  <si>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</si>
  <si>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</si>
  <si>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</si>
  <si>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</si>
  <si>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</si>
  <si>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</si>
  <si>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</si>
  <si>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</si>
  <si>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</si>
  <si>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</si>
  <si>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</si>
  <si>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</si>
  <si>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</si>
  <si>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</si>
  <si>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</si>
  <si>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</si>
  <si>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</si>
  <si>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</si>
  <si>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</si>
  <si>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</si>
  <si>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</si>
  <si>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</si>
  <si>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</si>
  <si>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</si>
  <si>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</si>
  <si>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</si>
  <si>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</si>
  <si>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</si>
  <si>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</si>
  <si>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</si>
  <si>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</si>
  <si>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</si>
  <si>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</si>
  <si>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</si>
  <si>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</si>
  <si>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</si>
  <si>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</si>
  <si>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</si>
  <si>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</si>
  <si>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</si>
  <si>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</si>
  <si>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</si>
  <si>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</si>
  <si>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</si>
  <si>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</si>
  <si>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</si>
  <si>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</si>
  <si>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</si>
  <si>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</si>
  <si>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</si>
  <si>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</si>
  <si>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</si>
  <si>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</si>
  <si>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</si>
  <si>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</si>
  <si>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</si>
  <si>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</si>
  <si>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</si>
  <si>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</si>
  <si>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</si>
  <si>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</si>
  <si>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</si>
  <si>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</si>
  <si>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</si>
  <si>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</si>
  <si>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</si>
  <si>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</si>
  <si>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</si>
  <si>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</si>
  <si>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</si>
  <si>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</si>
  <si>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</si>
  <si>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</si>
  <si>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</si>
  <si>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</si>
  <si>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</si>
  <si>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</si>
  <si>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</si>
  <si>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</si>
  <si>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</si>
  <si>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</si>
  <si>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</si>
  <si>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</si>
  <si>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</si>
  <si>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</si>
  <si>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</si>
  <si>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</si>
  <si>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</si>
  <si>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</si>
  <si>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</si>
  <si>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</si>
  <si>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</si>
  <si>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</si>
  <si>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</si>
  <si>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</si>
  <si>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</si>
  <si>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</si>
  <si>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</si>
  <si>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</si>
  <si>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</si>
  <si>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</si>
  <si>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</si>
  <si>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</si>
  <si>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</si>
  <si>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</si>
  <si>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</si>
  <si>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</si>
  <si>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</si>
  <si>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</si>
  <si>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</si>
  <si>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</si>
  <si>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</si>
  <si>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</si>
  <si>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</si>
  <si>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</si>
  <si>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</si>
  <si>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</si>
  <si>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</si>
  <si>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</si>
  <si>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</si>
  <si>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</si>
  <si>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</si>
  <si>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</si>
  <si>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</si>
  <si>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</si>
  <si>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</si>
  <si>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</si>
  <si>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</si>
  <si>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</si>
  <si>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</si>
  <si>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</si>
  <si>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</si>
  <si>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</si>
  <si>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</si>
  <si>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</si>
  <si>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</si>
  <si>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</si>
  <si>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</si>
  <si>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</si>
  <si>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</si>
  <si>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</si>
  <si>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</si>
  <si>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</si>
  <si>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</si>
  <si>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</si>
  <si>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</si>
  <si>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</si>
  <si>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</si>
  <si>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</si>
  <si>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</si>
  <si>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</si>
  <si>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</si>
  <si>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</si>
  <si>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</si>
  <si>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</si>
  <si>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</si>
  <si>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</si>
  <si>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</si>
  <si>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</si>
  <si>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</si>
  <si>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</si>
  <si>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</si>
  <si>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</si>
  <si>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</si>
  <si>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</si>
  <si>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</si>
  <si>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</si>
  <si>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</si>
  <si>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</si>
  <si>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</si>
  <si>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</si>
  <si>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</si>
  <si>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</si>
  <si>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</si>
  <si>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</si>
  <si>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</si>
  <si>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</si>
  <si>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</si>
  <si>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</si>
  <si>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</si>
  <si>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</si>
  <si>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</si>
  <si>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</si>
  <si>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</si>
  <si>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</si>
  <si>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</si>
  <si>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</si>
  <si>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</si>
  <si>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</si>
  <si>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</si>
  <si>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</si>
  <si>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</si>
  <si>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</si>
  <si>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</si>
  <si>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</si>
  <si>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</si>
  <si>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</si>
  <si>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</si>
  <si>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</si>
  <si>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</si>
  <si>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</si>
  <si>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</si>
  <si>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</si>
  <si>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</si>
  <si>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</si>
  <si>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</si>
  <si>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</si>
  <si>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</si>
  <si>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</si>
  <si>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</si>
  <si>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</si>
  <si>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</si>
  <si>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</si>
  <si>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</si>
  <si>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</si>
  <si>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</si>
  <si>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</si>
  <si>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</si>
  <si>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</si>
  <si>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</si>
  <si>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</si>
  <si>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</si>
  <si>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</si>
  <si>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</si>
  <si>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</si>
  <si>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</si>
  <si>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</si>
  <si>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</si>
  <si>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</si>
  <si>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</si>
  <si>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</si>
  <si>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</si>
  <si>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</si>
  <si>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</si>
  <si>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</si>
  <si>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</si>
  <si>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</si>
  <si>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</si>
  <si>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</si>
  <si>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</si>
  <si>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</si>
  <si>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</si>
  <si>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</si>
  <si>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</si>
  <si>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</si>
  <si>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</si>
  <si>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</si>
  <si>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</si>
  <si>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</si>
  <si>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</si>
  <si>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</si>
  <si>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</si>
  <si>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</si>
  <si>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</si>
  <si>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</si>
  <si>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</si>
  <si>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</si>
  <si>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</si>
  <si>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</si>
  <si>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</si>
  <si>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</si>
  <si>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</si>
  <si>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</si>
  <si>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</si>
  <si>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</si>
  <si>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</si>
  <si>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</si>
  <si>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</si>
  <si>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</si>
  <si>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</si>
  <si>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</si>
  <si>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</si>
  <si>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</si>
  <si>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</si>
  <si>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</si>
  <si>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</si>
  <si>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</si>
  <si>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</si>
  <si>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</si>
  <si>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</si>
  <si>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</si>
  <si>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</si>
  <si>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</si>
  <si>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</si>
  <si>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</si>
  <si>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</si>
  <si>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</si>
  <si>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</si>
  <si>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</si>
  <si>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</si>
  <si>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</si>
  <si>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</si>
  <si>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</si>
  <si>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</si>
  <si>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</si>
  <si>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</si>
  <si>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</si>
  <si>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</si>
  <si>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</si>
  <si>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</si>
  <si>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</si>
  <si>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</si>
  <si>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</si>
  <si>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</si>
  <si>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</si>
  <si>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</si>
  <si>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</si>
  <si>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</si>
  <si>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</si>
  <si>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</si>
  <si>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</si>
  <si>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</si>
  <si>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</si>
  <si>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</si>
  <si>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</si>
  <si>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</si>
  <si>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</si>
  <si>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</si>
  <si>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</si>
  <si>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</si>
  <si>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</si>
  <si>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</si>
  <si>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</si>
  <si>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</si>
  <si>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</si>
  <si>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</si>
  <si>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</si>
  <si>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</si>
  <si>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</si>
  <si>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</si>
  <si>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</si>
  <si>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</si>
  <si>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</si>
  <si>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</si>
  <si>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</si>
  <si>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</si>
  <si>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</si>
  <si>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</si>
  <si>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</si>
  <si>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</si>
  <si>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</si>
  <si>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</si>
  <si>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</si>
  <si>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</si>
  <si>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</si>
  <si>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</si>
  <si>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</si>
  <si>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</si>
  <si>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</si>
  <si>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</si>
  <si>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</si>
  <si>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</si>
  <si>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</si>
  <si>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</si>
  <si>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</si>
  <si>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</si>
  <si>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</si>
  <si>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</si>
  <si>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</si>
  <si>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</si>
  <si>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</si>
  <si>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</si>
  <si>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</si>
  <si>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</si>
  <si>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</si>
  <si>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</si>
  <si>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</si>
  <si>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</si>
  <si>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</si>
  <si>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</si>
  <si>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</si>
  <si>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</si>
  <si>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</si>
  <si>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</si>
  <si>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</si>
  <si>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</si>
  <si>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</si>
  <si>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</si>
  <si>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</si>
  <si>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</si>
  <si>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</si>
  <si>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</si>
  <si>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</si>
  <si>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</si>
  <si>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</si>
  <si>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</si>
  <si>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</si>
  <si>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</si>
  <si>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</si>
  <si>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</si>
  <si>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</si>
  <si>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</si>
  <si>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</si>
  <si>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</si>
  <si>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</si>
  <si>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</si>
  <si>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</si>
  <si>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</si>
  <si>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</si>
  <si>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</si>
  <si>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</si>
  <si>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</si>
  <si>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</si>
  <si>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</si>
  <si>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</si>
  <si>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</si>
  <si>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</si>
  <si>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</si>
  <si>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</si>
  <si>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</si>
  <si>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</si>
  <si>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</si>
  <si>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</si>
  <si>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</si>
  <si>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</si>
  <si>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</si>
  <si>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</si>
  <si>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</si>
  <si>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</si>
  <si>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</si>
  <si>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</si>
  <si>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</si>
  <si>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</si>
  <si>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</si>
  <si>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</si>
  <si>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</si>
  <si>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</si>
  <si>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</si>
  <si>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</si>
  <si>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</si>
  <si>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</si>
  <si>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</si>
  <si>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</si>
  <si>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</si>
  <si>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</si>
  <si>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</si>
  <si>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</si>
  <si>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</si>
  <si>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</si>
  <si>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</si>
  <si>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</si>
  <si>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</si>
  <si>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</si>
  <si>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</si>
  <si>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</si>
  <si>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</si>
  <si>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</si>
  <si>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</si>
  <si>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</si>
  <si>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</si>
  <si>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</si>
  <si>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</si>
  <si>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</si>
  <si>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</si>
  <si>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</si>
  <si>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</si>
  <si>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</si>
  <si>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</si>
  <si>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</si>
  <si>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</si>
  <si>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</si>
  <si>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</si>
  <si>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</si>
  <si>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</si>
  <si>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</si>
  <si>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</si>
  <si>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</si>
  <si>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</si>
  <si>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</si>
  <si>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</si>
  <si>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</si>
  <si>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</si>
  <si>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</si>
  <si>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</si>
  <si>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</si>
  <si>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</si>
  <si>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</si>
  <si>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</si>
  <si>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</si>
  <si>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</si>
  <si>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</si>
  <si>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</si>
  <si>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</si>
  <si>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</si>
  <si>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</si>
  <si>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</si>
  <si>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</si>
  <si>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</si>
  <si>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</si>
  <si>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</si>
  <si>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</si>
  <si>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</si>
  <si>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</si>
  <si>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</si>
  <si>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</si>
  <si>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</si>
  <si>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</si>
  <si>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</si>
  <si>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</si>
  <si>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</si>
  <si>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</si>
  <si>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</si>
  <si>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</si>
  <si>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</si>
  <si>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</si>
  <si>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</si>
  <si>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</si>
  <si>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</si>
  <si>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</si>
  <si>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</si>
  <si>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</si>
  <si>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</si>
  <si>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</si>
  <si>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</si>
  <si>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</si>
  <si>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</si>
  <si>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</si>
  <si>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</si>
  <si>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</si>
  <si>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</si>
  <si>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</si>
  <si>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</si>
  <si>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</si>
  <si>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</si>
  <si>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</si>
  <si>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</si>
  <si>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</si>
  <si>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</si>
  <si>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</si>
  <si>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</si>
  <si>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</si>
  <si>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</si>
  <si>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</si>
  <si>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</si>
  <si>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</si>
  <si>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</si>
  <si>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</si>
  <si>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</si>
  <si>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</si>
  <si>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</si>
  <si>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</si>
  <si>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</si>
  <si>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</si>
  <si>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</si>
  <si>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</si>
  <si>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</si>
  <si>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</si>
  <si>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</si>
  <si>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</si>
  <si>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</si>
  <si>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</si>
  <si>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</si>
  <si>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</si>
  <si>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</si>
  <si>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</si>
  <si>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</si>
  <si>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</si>
  <si>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</si>
  <si>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</si>
  <si>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</si>
  <si>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</si>
  <si>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</si>
  <si>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</si>
  <si>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</si>
  <si>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</si>
  <si>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</si>
  <si>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</si>
  <si>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</si>
  <si>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</si>
  <si>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</si>
  <si>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</si>
  <si>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</si>
  <si>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</si>
  <si>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</si>
  <si>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</si>
  <si>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</si>
  <si>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</si>
  <si>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</si>
  <si>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</si>
  <si>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</si>
  <si>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</si>
  <si>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</si>
  <si>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</si>
  <si>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</si>
  <si>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</si>
  <si>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</si>
  <si>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</si>
  <si>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</si>
  <si>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</si>
  <si>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</si>
  <si>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</si>
  <si>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</si>
  <si>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</si>
  <si>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</si>
  <si>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</si>
  <si>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</si>
  <si>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</si>
  <si>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</si>
  <si>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</si>
  <si>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</si>
  <si>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</si>
  <si>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</si>
  <si>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</si>
  <si>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</si>
  <si>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</si>
  <si>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</si>
  <si>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</si>
  <si>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</si>
  <si>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</si>
  <si>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</si>
  <si>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</si>
  <si>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</si>
  <si>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</si>
  <si>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</si>
  <si>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</si>
  <si>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</si>
  <si>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</si>
  <si>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</si>
  <si>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</si>
  <si>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</si>
  <si>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</si>
  <si>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</si>
  <si>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</si>
  <si>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</si>
  <si>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</si>
  <si>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</si>
  <si>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</si>
  <si>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</si>
  <si>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</si>
  <si>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</si>
  <si>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</si>
  <si>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</si>
  <si>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</si>
  <si>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</si>
  <si>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</si>
  <si>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</si>
  <si>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</si>
  <si>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</si>
  <si>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</si>
  <si>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</si>
  <si>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</si>
  <si>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</si>
  <si>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</si>
  <si>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</si>
  <si>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</si>
  <si>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</si>
  <si>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</si>
  <si>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</si>
  <si>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</si>
  <si>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</si>
  <si>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</si>
  <si>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</si>
  <si>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</si>
  <si>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</si>
  <si>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</si>
  <si>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</si>
  <si>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</si>
  <si>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</si>
  <si>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</si>
  <si>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</si>
  <si>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</si>
  <si>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</si>
  <si>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</si>
  <si>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</si>
  <si>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</si>
  <si>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</si>
  <si>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</si>
  <si>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</si>
  <si>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</si>
  <si>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</si>
  <si>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</si>
  <si>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</si>
  <si>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</si>
  <si>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</si>
  <si>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</si>
  <si>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</si>
  <si>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</si>
  <si>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</si>
  <si>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</si>
  <si>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</si>
  <si>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</si>
  <si>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</si>
  <si>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</si>
  <si>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</si>
  <si>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</si>
  <si>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</si>
  <si>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</si>
  <si>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</si>
  <si>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</si>
  <si>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</si>
  <si>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</si>
  <si>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</si>
  <si>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</si>
  <si>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</si>
  <si>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</si>
  <si>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</si>
  <si>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</si>
  <si>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</si>
  <si>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</si>
  <si>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</si>
  <si>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</si>
  <si>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</si>
  <si>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</si>
  <si>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</si>
  <si>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</si>
  <si>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</si>
  <si>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</si>
  <si>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</si>
  <si>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</si>
  <si>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</si>
  <si>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</si>
  <si>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</si>
  <si>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</si>
  <si>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</si>
  <si>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</si>
  <si>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</si>
  <si>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</si>
  <si>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</si>
  <si>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</si>
  <si>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</si>
  <si>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</si>
  <si>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</si>
  <si>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</si>
  <si>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</si>
  <si>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</si>
  <si>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</si>
  <si>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</si>
  <si>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</si>
  <si>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</si>
  <si>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</si>
  <si>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</si>
  <si>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</si>
  <si>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</si>
  <si>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</si>
  <si>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</si>
  <si>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</si>
  <si>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</si>
  <si>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</si>
  <si>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</si>
  <si>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</si>
  <si>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</si>
  <si>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</si>
  <si>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</si>
  <si>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</si>
  <si>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</si>
  <si>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</si>
  <si>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</si>
  <si>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</si>
  <si>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</si>
  <si>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</si>
  <si>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</si>
  <si>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</si>
  <si>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</si>
  <si>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</si>
  <si>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</si>
  <si>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</si>
  <si>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</si>
  <si>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</si>
  <si>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</si>
  <si>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</si>
  <si>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</si>
  <si>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</si>
  <si>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</si>
  <si>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</si>
  <si>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</si>
  <si>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</si>
  <si>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</si>
  <si>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</si>
  <si>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</si>
  <si>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</si>
  <si>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</si>
  <si>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</si>
  <si>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</si>
  <si>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</si>
  <si>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</si>
  <si>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</si>
  <si>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</si>
  <si>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</si>
  <si>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</si>
  <si>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</si>
  <si>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</si>
  <si>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</si>
  <si>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</si>
  <si>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</si>
  <si>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</si>
  <si>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</si>
  <si>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</si>
  <si>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</si>
  <si>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</si>
  <si>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</si>
  <si>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</si>
  <si>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</si>
  <si>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</si>
  <si>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</si>
  <si>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</si>
  <si>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</si>
  <si>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</si>
  <si>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</si>
  <si>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</si>
  <si>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</si>
  <si>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</si>
  <si>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</si>
  <si>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</si>
  <si>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</si>
  <si>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</si>
  <si>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</si>
  <si>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</si>
  <si>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</si>
  <si>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</si>
  <si>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</si>
  <si>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</si>
  <si>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</si>
  <si>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</si>
  <si>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</si>
  <si>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</si>
  <si>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</si>
  <si>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</si>
  <si>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</si>
  <si>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</si>
  <si>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</si>
  <si>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</si>
  <si>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</si>
  <si>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</si>
  <si>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</si>
  <si>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</si>
  <si>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</si>
  <si>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</si>
  <si>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</si>
  <si>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</si>
  <si>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</si>
  <si>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</si>
  <si>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</si>
  <si>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</si>
  <si>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</si>
  <si>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</si>
  <si>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</si>
  <si>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</si>
  <si>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</si>
  <si>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</si>
  <si>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</si>
  <si>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</si>
  <si>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</si>
  <si>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</si>
  <si>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</si>
  <si>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</si>
  <si>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</si>
  <si>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</si>
  <si>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</si>
  <si>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</si>
  <si>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</si>
  <si>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</si>
  <si>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</si>
  <si>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</si>
  <si>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</si>
  <si>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</si>
  <si>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</si>
  <si>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</si>
  <si>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</si>
  <si>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</si>
  <si>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</si>
  <si>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</si>
  <si>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</si>
  <si>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</si>
  <si>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</si>
  <si>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</si>
  <si>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</si>
  <si>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</si>
  <si>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</si>
  <si>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</si>
  <si>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</si>
  <si>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</si>
  <si>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</si>
  <si>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</si>
  <si>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</si>
  <si>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</si>
  <si>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</si>
  <si>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</si>
  <si>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</si>
  <si>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</si>
  <si>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</si>
  <si>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</si>
  <si>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</si>
  <si>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</si>
  <si>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</si>
  <si>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</si>
  <si>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</si>
  <si>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</si>
  <si>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</si>
  <si>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</si>
  <si>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</si>
  <si>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</si>
  <si>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</si>
  <si>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</si>
  <si>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</si>
  <si>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</si>
  <si>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</si>
  <si>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</si>
  <si>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</si>
  <si>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</si>
  <si>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</si>
  <si>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</si>
  <si>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</si>
  <si>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</si>
  <si>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</si>
  <si>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</si>
  <si>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</si>
  <si>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</si>
  <si>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</si>
  <si>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</si>
  <si>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</si>
  <si>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</si>
  <si>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</si>
  <si>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</si>
  <si>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</si>
  <si>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</si>
  <si>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</si>
  <si>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</si>
  <si>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</si>
  <si>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</si>
  <si>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</si>
  <si>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</si>
  <si>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</si>
  <si>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</si>
  <si>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</si>
  <si>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</si>
  <si>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</si>
  <si>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</si>
  <si>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</si>
  <si>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</si>
  <si>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</si>
  <si>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</si>
  <si>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</si>
  <si>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</si>
  <si>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</si>
  <si>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</si>
  <si>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</si>
  <si>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</si>
  <si>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</si>
  <si>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</si>
  <si>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</si>
  <si>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</si>
  <si>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</si>
  <si>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</si>
  <si>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</si>
  <si>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</si>
  <si>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</si>
  <si>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</si>
  <si>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</si>
  <si>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</si>
  <si>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</si>
  <si>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</si>
  <si>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</si>
  <si>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</si>
  <si>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</si>
  <si>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</si>
  <si>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</si>
  <si>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</si>
  <si>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</si>
  <si>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</si>
  <si>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</si>
  <si>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</si>
  <si>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</si>
  <si>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</si>
  <si>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</si>
  <si>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</si>
  <si>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</si>
  <si>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</si>
  <si>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</si>
  <si>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</si>
  <si>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</si>
  <si>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</si>
  <si>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</si>
  <si>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</si>
  <si>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</si>
  <si>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</si>
  <si>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</si>
  <si>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</si>
  <si>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</si>
  <si>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</si>
  <si>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</si>
  <si>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</si>
  <si>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</si>
  <si>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</si>
  <si>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</si>
  <si>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</si>
  <si>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</si>
  <si>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</si>
  <si>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</si>
  <si>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</si>
  <si>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</si>
  <si>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</si>
  <si>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</si>
  <si>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</si>
  <si>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</si>
  <si>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</si>
  <si>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</si>
  <si>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</si>
  <si>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</si>
  <si>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</si>
  <si>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</si>
  <si>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</si>
  <si>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</si>
  <si>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</si>
  <si>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</si>
  <si>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</si>
  <si>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</si>
  <si>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</si>
  <si>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</si>
  <si>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</si>
  <si>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</si>
  <si>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</si>
  <si>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</si>
  <si>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</si>
  <si>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</si>
  <si>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</si>
  <si>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</si>
  <si>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</si>
  <si>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</si>
  <si>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</si>
  <si>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</si>
  <si>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</si>
  <si>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</si>
  <si>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</si>
  <si>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</si>
  <si>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</si>
  <si>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</si>
  <si>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</si>
  <si>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</si>
  <si>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</si>
  <si>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</si>
  <si>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</si>
  <si>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</si>
  <si>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</si>
  <si>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</si>
  <si>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</si>
  <si>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</si>
  <si>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</si>
  <si>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</si>
  <si>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</si>
  <si>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</si>
  <si>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</si>
  <si>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</si>
  <si>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</si>
  <si>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</si>
  <si>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</si>
  <si>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</si>
  <si>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</si>
  <si>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</si>
  <si>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</si>
  <si>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</si>
  <si>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</si>
  <si>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</si>
  <si>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</si>
  <si>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</si>
  <si>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</si>
  <si>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</si>
  <si>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</si>
  <si>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</si>
  <si>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</si>
  <si>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</si>
  <si>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</si>
  <si>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</si>
  <si>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</si>
  <si>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</si>
  <si>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</si>
  <si>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</si>
  <si>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</si>
  <si>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</si>
  <si>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</si>
  <si>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</si>
  <si>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</si>
  <si>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</si>
  <si>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</si>
  <si>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</si>
  <si>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</si>
  <si>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</si>
  <si>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</si>
  <si>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</si>
  <si>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</si>
  <si>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</si>
  <si>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</si>
  <si>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</si>
  <si>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</si>
  <si>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</si>
  <si>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</si>
  <si>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</si>
  <si>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</si>
  <si>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</si>
  <si>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</si>
  <si>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</si>
  <si>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</si>
  <si>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</si>
  <si>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</si>
  <si>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</si>
  <si>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</si>
  <si>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</si>
  <si>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</si>
  <si>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</si>
  <si>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</si>
  <si>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</si>
  <si>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</si>
  <si>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</si>
  <si>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</si>
  <si>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</si>
  <si>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</si>
  <si>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</si>
  <si>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</si>
  <si>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</si>
  <si>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</si>
  <si>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</si>
  <si>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</si>
  <si>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</si>
  <si>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</si>
  <si>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</si>
  <si>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</si>
  <si>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</si>
  <si>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</si>
  <si>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</si>
  <si>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</si>
  <si>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</si>
  <si>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</si>
  <si>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</si>
  <si>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</si>
  <si>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</si>
  <si>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</si>
  <si>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</si>
  <si>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</si>
  <si>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</si>
  <si>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</si>
  <si>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</si>
  <si>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</si>
  <si>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</si>
  <si>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</si>
  <si>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</si>
  <si>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</si>
  <si>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</si>
  <si>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</si>
  <si>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</si>
  <si>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</si>
  <si>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</si>
  <si>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</si>
  <si>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</si>
  <si>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</si>
  <si>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</si>
  <si>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</si>
  <si>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</si>
  <si>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</si>
  <si>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</si>
  <si>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</si>
  <si>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</si>
  <si>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</si>
  <si>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</si>
  <si>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</si>
  <si>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</si>
  <si>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</si>
  <si>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</si>
  <si>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</si>
  <si>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</si>
  <si>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</si>
  <si>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</si>
  <si>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</si>
  <si>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</si>
  <si>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</si>
  <si>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</si>
  <si>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</si>
  <si>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</si>
  <si>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</si>
  <si>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</si>
  <si>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</si>
  <si>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</si>
  <si>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</si>
  <si>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</si>
  <si>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</si>
  <si>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</si>
  <si>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</si>
  <si>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</si>
  <si>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</si>
  <si>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</si>
  <si>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</si>
  <si>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</si>
  <si>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</si>
  <si>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</si>
  <si>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</si>
  <si>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</si>
  <si>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</si>
  <si>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</si>
  <si>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</si>
  <si>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</si>
  <si>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</si>
  <si>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</si>
  <si>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</si>
  <si>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</si>
  <si>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</si>
  <si>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</si>
  <si>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</si>
  <si>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</si>
  <si>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</si>
  <si>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</si>
  <si>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</si>
  <si>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</si>
  <si>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</si>
  <si>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</si>
  <si>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</si>
  <si>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</si>
  <si>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</si>
  <si>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</si>
  <si>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</si>
  <si>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</si>
  <si>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</si>
  <si>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</si>
  <si>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</si>
  <si>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</si>
  <si>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</si>
  <si>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</si>
  <si>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</si>
  <si>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</si>
  <si>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</si>
  <si>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</si>
  <si>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</si>
  <si>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</si>
  <si>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</si>
  <si>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</si>
  <si>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</si>
  <si>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</si>
  <si>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</si>
  <si>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</si>
  <si>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</si>
  <si>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</si>
  <si>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</si>
  <si>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</si>
  <si>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</si>
  <si>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</si>
  <si>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</si>
  <si>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</si>
  <si>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</si>
  <si>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</si>
  <si>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</si>
  <si>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</si>
  <si>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</si>
  <si>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</si>
  <si>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</si>
  <si>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</si>
  <si>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</si>
  <si>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</si>
  <si>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</si>
  <si>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</si>
  <si>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</si>
  <si>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</si>
  <si>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</si>
  <si>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</si>
  <si>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</si>
  <si>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</si>
  <si>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</si>
  <si>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</si>
  <si>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</si>
  <si>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</si>
  <si>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</si>
  <si>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</si>
  <si>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</si>
  <si>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</si>
  <si>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</si>
  <si>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</si>
  <si>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</si>
  <si>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</si>
  <si>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</si>
  <si>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</si>
  <si>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</si>
  <si>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</si>
  <si>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</si>
  <si>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</si>
  <si>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</si>
  <si>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</si>
  <si>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</si>
  <si>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</si>
  <si>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</si>
  <si>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</si>
  <si>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</si>
  <si>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</si>
  <si>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</si>
  <si>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</si>
  <si>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</si>
  <si>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</si>
  <si>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</si>
  <si>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</si>
  <si>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</si>
  <si>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</si>
  <si>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</si>
  <si>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</si>
  <si>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</si>
  <si>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</si>
  <si>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</si>
  <si>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</si>
  <si>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</si>
  <si>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</si>
  <si>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</si>
  <si>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</si>
  <si>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</si>
  <si>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</si>
  <si>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</si>
  <si>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</si>
  <si>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</si>
  <si>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</si>
  <si>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</si>
  <si>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</si>
  <si>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</si>
  <si>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</si>
  <si>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</si>
  <si>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</si>
  <si>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</si>
  <si>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</si>
  <si>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</si>
  <si>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</si>
  <si>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</si>
  <si>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</si>
  <si>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</si>
  <si>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</si>
  <si>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</si>
  <si>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</si>
  <si>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</si>
  <si>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</si>
  <si>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</si>
  <si>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</si>
  <si>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</si>
  <si>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</si>
  <si>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</si>
  <si>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</si>
  <si>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</si>
  <si>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</si>
  <si>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</si>
  <si>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</si>
  <si>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</si>
  <si>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</si>
  <si>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</si>
  <si>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</si>
  <si>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</si>
  <si>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</si>
  <si>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</si>
  <si>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</si>
  <si>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</si>
  <si>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</si>
  <si>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</si>
  <si>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</si>
  <si>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</si>
  <si>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</si>
  <si>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</si>
  <si>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</si>
  <si>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</si>
  <si>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</si>
  <si>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</si>
  <si>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</si>
  <si>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</si>
  <si>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</si>
  <si>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</si>
  <si>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</si>
  <si>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</si>
  <si>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</si>
  <si>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</si>
  <si>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</si>
  <si>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</si>
  <si>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</si>
  <si>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</si>
  <si>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</si>
  <si>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</si>
  <si>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</si>
  <si>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</si>
  <si>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</si>
  <si>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</si>
  <si>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</si>
  <si>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</si>
  <si>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</si>
  <si>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</si>
  <si>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</si>
  <si>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</si>
  <si>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</si>
  <si>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</si>
  <si>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</si>
  <si>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</si>
  <si>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</si>
  <si>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</si>
  <si>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</si>
  <si>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</si>
  <si>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</si>
  <si>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</si>
  <si>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</si>
  <si>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</si>
  <si>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</si>
  <si>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</si>
  <si>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</si>
  <si>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</si>
  <si>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</si>
  <si>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</si>
  <si>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</si>
  <si>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</si>
  <si>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</si>
  <si>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</si>
  <si>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</si>
  <si>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</si>
  <si>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</si>
  <si>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</si>
  <si>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</si>
  <si>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</si>
  <si>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</si>
  <si>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</si>
  <si>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</si>
  <si>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</si>
  <si>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</si>
  <si>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</si>
  <si>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</si>
  <si>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</si>
  <si>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</si>
  <si>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</si>
  <si>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</si>
  <si>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</si>
  <si>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</si>
  <si>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</si>
  <si>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</si>
  <si>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</si>
  <si>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</si>
  <si>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</si>
  <si>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</si>
  <si>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</si>
  <si>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</si>
  <si>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</si>
  <si>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</si>
  <si>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</si>
  <si>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</si>
  <si>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</si>
  <si>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</si>
  <si>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</si>
  <si>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</si>
  <si>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</si>
  <si>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</si>
  <si>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</si>
  <si>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</si>
  <si>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</si>
  <si>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</si>
  <si>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</si>
  <si>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</si>
  <si>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</si>
  <si>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</si>
  <si>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</si>
  <si>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</si>
  <si>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</si>
  <si>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</si>
  <si>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</si>
  <si>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</si>
  <si>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</si>
  <si>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</si>
  <si>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</si>
  <si>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</si>
  <si>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</si>
  <si>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</si>
  <si>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</si>
  <si>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</si>
  <si>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</si>
  <si>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</si>
  <si>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</si>
  <si>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</si>
  <si>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</si>
  <si>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</si>
  <si>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</si>
  <si>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</si>
  <si>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</si>
  <si>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</si>
  <si>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</si>
  <si>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</si>
  <si>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</si>
  <si>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</si>
  <si>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</si>
  <si>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</si>
  <si>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</si>
  <si>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</si>
  <si>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</si>
  <si>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</si>
  <si>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</si>
  <si>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</si>
  <si>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</si>
  <si>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</si>
  <si>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</si>
  <si>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</si>
  <si>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</si>
  <si>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</si>
  <si>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</si>
  <si>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</si>
  <si>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</si>
  <si>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</si>
  <si>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</si>
  <si>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</si>
  <si>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</si>
  <si>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</si>
  <si>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</si>
  <si>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</si>
  <si>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</si>
  <si>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</si>
  <si>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</si>
  <si>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</si>
  <si>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</si>
  <si>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</si>
  <si>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</si>
  <si>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</si>
  <si>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</si>
  <si>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</si>
  <si>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</si>
  <si>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</si>
  <si>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</si>
  <si>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</si>
  <si>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</si>
  <si>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</si>
  <si>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</si>
  <si>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</si>
  <si>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</si>
  <si>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</si>
  <si>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</si>
  <si>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</si>
  <si>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</si>
  <si>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</si>
  <si>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</si>
  <si>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</si>
  <si>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</si>
  <si>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</si>
  <si>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</si>
  <si>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</si>
  <si>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</si>
  <si>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</si>
  <si>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</si>
  <si>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</si>
  <si>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</si>
  <si>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</si>
  <si>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</si>
  <si>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</si>
  <si>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</si>
  <si>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</si>
  <si>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</si>
  <si>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</si>
  <si>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</si>
  <si>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</si>
  <si>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</si>
  <si>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</si>
  <si>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</si>
  <si>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</si>
  <si>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</si>
  <si>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</si>
  <si>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</si>
  <si>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</si>
  <si>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</si>
  <si>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</si>
  <si>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</si>
  <si>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</si>
  <si>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</si>
  <si>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</si>
  <si>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</si>
  <si>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</si>
  <si>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</si>
  <si>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</si>
  <si>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</si>
  <si>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</si>
  <si>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</si>
  <si>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</si>
  <si>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</si>
  <si>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</si>
  <si>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</si>
  <si>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</si>
  <si>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</si>
  <si>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</si>
  <si>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</si>
  <si>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</si>
  <si>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</si>
  <si>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</si>
  <si>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</si>
  <si>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</si>
  <si>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</si>
  <si>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</si>
  <si>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</si>
  <si>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</si>
  <si>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</si>
  <si>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</si>
  <si>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</si>
  <si>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</si>
  <si>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</si>
  <si>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</si>
  <si>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</si>
  <si>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</si>
  <si>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</si>
  <si>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</si>
  <si>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</si>
  <si>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</si>
  <si>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</si>
  <si>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</si>
  <si>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</si>
  <si>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</si>
  <si>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</si>
  <si>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</si>
  <si>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</si>
  <si>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</si>
  <si>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</si>
  <si>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</si>
  <si>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</si>
  <si>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</si>
  <si>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</si>
  <si>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</si>
  <si>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</si>
  <si>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</si>
  <si>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</si>
  <si>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</si>
  <si>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</si>
  <si>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</si>
  <si>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</si>
  <si>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</si>
  <si>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</si>
  <si>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</si>
  <si>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</si>
  <si>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</si>
  <si>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</si>
  <si>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</si>
  <si>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</si>
  <si>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</si>
  <si>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</si>
  <si>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</si>
  <si>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</si>
  <si>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</si>
  <si>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</si>
  <si>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</si>
  <si>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</si>
  <si>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</si>
  <si>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</si>
  <si>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</si>
  <si>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</si>
  <si>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</si>
  <si>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</si>
  <si>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</si>
  <si>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</si>
  <si>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</si>
  <si>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</si>
  <si>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</si>
  <si>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</si>
  <si>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</si>
  <si>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</si>
  <si>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</si>
  <si>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</si>
  <si>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</si>
  <si>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</si>
  <si>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</si>
  <si>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</si>
  <si>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</si>
  <si>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</si>
  <si>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</si>
  <si>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</si>
  <si>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</si>
  <si>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</si>
  <si>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</si>
  <si>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</si>
  <si>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</si>
  <si>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</si>
  <si>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</si>
  <si>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</si>
  <si>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</si>
  <si>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</si>
  <si>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</si>
  <si>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</si>
  <si>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</si>
  <si>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</si>
  <si>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</si>
  <si>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</si>
  <si>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</si>
  <si>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</si>
  <si>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</si>
  <si>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</si>
  <si>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</si>
  <si>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</si>
  <si>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</si>
  <si>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</si>
  <si>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</si>
  <si>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</si>
  <si>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</si>
  <si>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</si>
  <si>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</si>
  <si>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</si>
  <si>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</si>
  <si>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</si>
  <si>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</si>
  <si>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</si>
  <si>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</si>
  <si>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</si>
  <si>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</si>
  <si>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</si>
  <si>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</si>
  <si>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</si>
  <si>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</si>
  <si>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</si>
  <si>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</si>
  <si>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</si>
  <si>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</si>
  <si>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</si>
  <si>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</si>
  <si>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</si>
  <si>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</si>
  <si>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</si>
  <si>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</si>
  <si>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</si>
  <si>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</si>
  <si>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</si>
  <si>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</si>
  <si>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</si>
  <si>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</si>
  <si>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</si>
  <si>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</si>
  <si>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</si>
  <si>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</si>
  <si>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</si>
  <si>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</si>
  <si>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</si>
  <si>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</si>
  <si>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</si>
  <si>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</si>
  <si>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</si>
  <si>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</si>
  <si>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</si>
  <si>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</si>
  <si>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</si>
  <si>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</si>
  <si>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</si>
  <si>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</si>
  <si>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</si>
  <si>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</si>
  <si>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</si>
  <si>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</si>
  <si>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</si>
  <si>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</si>
  <si>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</si>
  <si>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</si>
  <si>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</si>
  <si>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</si>
  <si>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</si>
  <si>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</si>
  <si>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</si>
  <si>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</si>
  <si>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</si>
  <si>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</si>
  <si>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</si>
  <si>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</si>
  <si>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</si>
  <si>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</si>
  <si>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</si>
  <si>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</si>
  <si>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</si>
  <si>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</si>
  <si>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</si>
  <si>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</si>
  <si>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</si>
  <si>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</si>
  <si>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</si>
  <si>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</si>
  <si>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</si>
  <si>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</si>
  <si>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</si>
  <si>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</si>
  <si>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</si>
  <si>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</si>
  <si>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</si>
  <si>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</si>
  <si>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</si>
  <si>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</si>
  <si>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</si>
  <si>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</si>
  <si>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</si>
  <si>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</si>
  <si>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</si>
  <si>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</si>
  <si>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</si>
  <si>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</si>
  <si>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</si>
  <si>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</si>
  <si>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</si>
  <si>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</si>
  <si>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</si>
  <si>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</si>
  <si>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</si>
  <si>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</si>
  <si>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</si>
  <si>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</si>
  <si>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</si>
  <si>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</si>
  <si>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</si>
  <si>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</si>
  <si>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</si>
  <si>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</si>
  <si>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</si>
  <si>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</si>
  <si>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</si>
  <si>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</si>
  <si>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</si>
  <si>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</si>
  <si>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</si>
  <si>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</si>
  <si>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</si>
  <si>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</si>
  <si>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</si>
  <si>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</si>
  <si>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</si>
  <si>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</si>
  <si>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</si>
  <si>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</si>
  <si>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</si>
  <si>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</si>
  <si>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</si>
  <si>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</si>
  <si>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</si>
  <si>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</si>
  <si>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</si>
  <si>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</si>
  <si>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</si>
  <si>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</si>
  <si>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</si>
  <si>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</si>
  <si>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</si>
  <si>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</si>
  <si>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</si>
  <si>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</si>
  <si>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</si>
  <si>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</si>
  <si>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</si>
  <si>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</si>
  <si>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</si>
  <si>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</si>
  <si>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</si>
  <si>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</si>
  <si>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</si>
  <si>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</si>
  <si>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</si>
  <si>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</si>
  <si>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</si>
  <si>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</si>
  <si>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</si>
  <si>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</si>
  <si>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</si>
  <si>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</si>
  <si>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</si>
  <si>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</si>
  <si>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</si>
  <si>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</si>
  <si>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</si>
  <si>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</si>
  <si>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</si>
  <si>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</si>
  <si>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</si>
  <si>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</si>
  <si>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</si>
  <si>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</si>
  <si>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</si>
  <si>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</si>
  <si>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</si>
  <si>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</si>
  <si>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</si>
  <si>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</si>
  <si>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</si>
  <si>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</si>
  <si>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</si>
  <si>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</si>
  <si>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</si>
  <si>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</si>
  <si>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</si>
  <si>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</si>
  <si>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</si>
  <si>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</si>
  <si>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</si>
  <si>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</si>
  <si>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</si>
  <si>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</si>
  <si>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</si>
  <si>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</si>
  <si>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</si>
  <si>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</si>
  <si>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</si>
  <si>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</si>
  <si>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</si>
  <si>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</si>
  <si>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</si>
  <si>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</si>
  <si>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</si>
  <si>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</si>
  <si>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</si>
  <si>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</si>
  <si>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</si>
  <si>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</si>
  <si>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</si>
  <si>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</si>
  <si>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</si>
  <si>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</si>
  <si>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</si>
  <si>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</si>
  <si>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</si>
  <si>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</si>
  <si>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</si>
  <si>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</si>
  <si>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</si>
  <si>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</si>
  <si>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</si>
  <si>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</si>
  <si>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</si>
  <si>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</si>
  <si>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</si>
  <si>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</si>
  <si>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</si>
  <si>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</si>
  <si>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</si>
  <si>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</si>
  <si>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</si>
  <si>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</si>
  <si>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</si>
  <si>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</si>
  <si>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</si>
  <si>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</si>
  <si>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</si>
  <si>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</si>
  <si>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</si>
  <si>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</si>
  <si>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</si>
  <si>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</si>
  <si>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</si>
  <si>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</si>
  <si>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</si>
  <si>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</si>
  <si>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</si>
  <si>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</si>
  <si>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</si>
  <si>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</si>
  <si>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</si>
  <si>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</si>
  <si>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</si>
  <si>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</si>
  <si>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</si>
  <si>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</si>
  <si>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</si>
  <si>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</si>
  <si>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</si>
  <si>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</si>
  <si>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</si>
  <si>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</si>
  <si>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</si>
  <si>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</si>
  <si>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</si>
  <si>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</si>
  <si>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</si>
  <si>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</si>
  <si>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</si>
  <si>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</si>
  <si>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</si>
  <si>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</si>
  <si>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</si>
  <si>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</si>
  <si>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</si>
  <si>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</si>
  <si>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</si>
  <si>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</si>
  <si>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</si>
  <si>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</si>
  <si>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</si>
  <si>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</si>
  <si>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</si>
  <si>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</si>
  <si>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</si>
  <si>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</si>
  <si>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</si>
  <si>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</si>
  <si>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</si>
  <si>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</si>
  <si>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</si>
  <si>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</si>
  <si>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</si>
  <si>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</si>
  <si>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</si>
  <si>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</si>
  <si>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</si>
  <si>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</si>
  <si>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</si>
  <si>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</si>
  <si>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</si>
  <si>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</si>
  <si>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</si>
  <si>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</si>
  <si>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</si>
  <si>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</si>
  <si>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</si>
  <si>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</si>
  <si>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</si>
  <si>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</si>
  <si>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</si>
  <si>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</si>
  <si>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</si>
  <si>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</si>
  <si>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</si>
  <si>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</si>
  <si>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</si>
  <si>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</si>
  <si>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</si>
  <si>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</si>
  <si>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</si>
  <si>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</si>
  <si>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</si>
  <si>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</si>
  <si>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</si>
  <si>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</si>
  <si>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</si>
  <si>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</si>
  <si>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</si>
  <si>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</si>
  <si>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</si>
  <si>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</si>
  <si>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</si>
  <si>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</si>
  <si>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</si>
  <si>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</si>
  <si>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</si>
  <si>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</si>
  <si>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</si>
  <si>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</si>
  <si>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</si>
  <si>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</si>
  <si>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</si>
  <si>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</si>
  <si>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</si>
  <si>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</si>
  <si>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</si>
  <si>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</si>
  <si>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</si>
  <si>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</si>
  <si>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</si>
  <si>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</si>
  <si>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</si>
  <si>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</si>
  <si>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</si>
  <si>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</si>
  <si>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</si>
  <si>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</si>
  <si>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</si>
  <si>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</si>
  <si>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</si>
  <si>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</si>
  <si>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</si>
  <si>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</si>
  <si>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</si>
  <si>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</si>
  <si>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</si>
  <si>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</si>
  <si>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</si>
  <si>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</si>
  <si>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</si>
  <si>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</si>
  <si>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</si>
  <si>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</si>
  <si>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</si>
  <si>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</si>
  <si>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</si>
  <si>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</si>
  <si>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</si>
  <si>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</si>
  <si>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</si>
  <si>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</si>
  <si>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</si>
  <si>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</si>
  <si>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</si>
  <si>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</si>
  <si>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</si>
  <si>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</si>
  <si>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</si>
  <si>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</si>
  <si>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</si>
  <si>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</si>
  <si>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</si>
  <si>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</si>
  <si>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</si>
  <si>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</si>
  <si>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</si>
  <si>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</si>
  <si>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</si>
  <si>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</si>
  <si>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</si>
  <si>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</si>
  <si>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</si>
  <si>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</si>
  <si>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</si>
  <si>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</si>
  <si>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</si>
  <si>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</si>
  <si>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</si>
  <si>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</si>
  <si>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</si>
  <si>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</si>
  <si>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</si>
  <si>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</si>
  <si>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</si>
  <si>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</si>
  <si>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</si>
  <si>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</si>
  <si>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</si>
  <si>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</si>
  <si>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</si>
  <si>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</si>
  <si>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</si>
  <si>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</si>
  <si>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</si>
  <si>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</si>
  <si>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</si>
  <si>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</si>
  <si>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</si>
  <si>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</si>
  <si>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</si>
  <si>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</si>
  <si>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</si>
  <si>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</si>
  <si>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</si>
  <si>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</si>
  <si>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</si>
  <si>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</si>
  <si>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</si>
  <si>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</si>
  <si>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</si>
  <si>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</si>
  <si>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</si>
  <si>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</si>
  <si>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</si>
  <si>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</si>
  <si>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</si>
  <si>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</si>
  <si>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</si>
  <si>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</si>
  <si>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</si>
  <si>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</si>
  <si>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</si>
  <si>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</si>
  <si>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</si>
  <si>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</si>
  <si>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</si>
  <si>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</si>
  <si>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</si>
  <si>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</si>
  <si>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</si>
  <si>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</si>
  <si>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</si>
  <si>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</si>
  <si>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</si>
  <si>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</si>
  <si>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</si>
  <si>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</si>
  <si>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</si>
  <si>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</si>
  <si>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</si>
  <si>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</si>
  <si>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</si>
  <si>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</si>
  <si>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</si>
  <si>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</si>
  <si>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</si>
  <si>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</si>
  <si>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</si>
  <si>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</si>
  <si>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</si>
  <si>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</si>
  <si>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</si>
  <si>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</si>
  <si>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</si>
  <si>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</si>
  <si>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</si>
  <si>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</si>
  <si>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</si>
  <si>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</si>
  <si>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</si>
  <si>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</si>
  <si>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</si>
  <si>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</si>
  <si>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</si>
  <si>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</si>
  <si>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</si>
  <si>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</si>
  <si>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</si>
  <si>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</si>
  <si>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</si>
  <si>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</si>
  <si>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</si>
  <si>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</si>
  <si>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</si>
  <si>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</si>
  <si>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</si>
  <si>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</si>
  <si>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</si>
  <si>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</si>
  <si>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</si>
  <si>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</si>
  <si>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</si>
  <si>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</si>
  <si>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</si>
  <si>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</si>
  <si>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</si>
  <si>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</si>
  <si>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</si>
  <si>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</si>
  <si>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</si>
  <si>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</si>
  <si>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</si>
  <si>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</si>
  <si>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</si>
  <si>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</si>
  <si>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</si>
  <si>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</si>
  <si>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</si>
  <si>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</si>
  <si>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</si>
  <si>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</si>
  <si>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</si>
  <si>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</si>
  <si>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</si>
  <si>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</si>
  <si>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</si>
  <si>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</si>
  <si>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</si>
  <si>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</si>
  <si>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</si>
  <si>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</si>
  <si>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</si>
  <si>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</si>
  <si>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</si>
  <si>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</si>
  <si>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</si>
  <si>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</si>
  <si>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</si>
  <si>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</si>
  <si>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</si>
  <si>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</si>
  <si>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</si>
  <si>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</si>
  <si>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</si>
  <si>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</si>
  <si>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</si>
  <si>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</si>
  <si>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</si>
  <si>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</si>
  <si>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</si>
  <si>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</si>
  <si>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</si>
  <si>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</si>
  <si>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</si>
  <si>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</si>
  <si>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</si>
  <si>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</si>
  <si>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</si>
  <si>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</si>
  <si>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</si>
  <si>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</si>
  <si>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</si>
  <si>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</si>
  <si>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</si>
  <si>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</si>
  <si>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</si>
  <si>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</si>
  <si>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</si>
  <si>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</si>
  <si>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</si>
  <si>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</si>
  <si>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</si>
  <si>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</si>
  <si>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</si>
  <si>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</si>
  <si>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</si>
  <si>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</si>
  <si>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</si>
  <si>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</si>
  <si>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</si>
  <si>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</si>
  <si>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</si>
  <si>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</si>
  <si>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</si>
  <si>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</si>
  <si>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</si>
  <si>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</si>
  <si>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</si>
  <si>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</si>
  <si>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</si>
  <si>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</si>
  <si>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</si>
  <si>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</si>
  <si>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</si>
  <si>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</si>
  <si>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</si>
  <si>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</si>
  <si>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</si>
  <si>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</si>
  <si>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</si>
  <si>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</si>
  <si>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</si>
  <si>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</si>
  <si>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</si>
  <si>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</si>
  <si>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</si>
  <si>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</si>
  <si>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</si>
  <si>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</si>
  <si>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</si>
  <si>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</si>
  <si>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</si>
  <si>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</si>
  <si>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</si>
  <si>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</si>
  <si>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</si>
  <si>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</si>
  <si>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</si>
  <si>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</si>
  <si>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</si>
  <si>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</si>
  <si>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</si>
  <si>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</si>
  <si>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</si>
  <si>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</si>
  <si>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</si>
  <si>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</si>
  <si>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</si>
  <si>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</si>
  <si>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</si>
  <si>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</si>
  <si>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</si>
  <si>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</si>
  <si>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</si>
  <si>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</si>
  <si>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</si>
  <si>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</si>
  <si>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</si>
  <si>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</si>
  <si>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</si>
  <si>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</si>
  <si>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</si>
  <si>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</si>
  <si>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</si>
  <si>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</si>
  <si>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</si>
  <si>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</si>
  <si>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</si>
  <si>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</si>
  <si>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</si>
  <si>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</si>
  <si>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</si>
  <si>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</si>
  <si>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</si>
  <si>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</si>
  <si>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</si>
  <si>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</si>
  <si>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</si>
  <si>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</si>
  <si>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</si>
  <si>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</si>
  <si>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</si>
  <si>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</si>
  <si>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</si>
  <si>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</si>
  <si>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</si>
  <si>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</si>
  <si>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</si>
  <si>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</si>
  <si>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</si>
  <si>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</si>
  <si>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</si>
  <si>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</si>
  <si>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</si>
  <si>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</si>
  <si>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</si>
  <si>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</si>
  <si>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</si>
  <si>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</si>
  <si>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</si>
  <si>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</si>
  <si>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</si>
  <si>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</si>
  <si>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</si>
  <si>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</si>
  <si>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</si>
  <si>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</si>
  <si>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</si>
  <si>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</si>
  <si>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</si>
  <si>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</si>
  <si>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</si>
  <si>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</si>
  <si>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</si>
  <si>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</si>
  <si>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</si>
  <si>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</si>
  <si>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</si>
  <si>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</si>
  <si>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</si>
  <si>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</si>
  <si>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</si>
  <si>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</si>
  <si>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</si>
  <si>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</si>
  <si>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</si>
  <si>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</si>
  <si>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</si>
  <si>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</si>
  <si>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</si>
  <si>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</si>
  <si>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</si>
  <si>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</si>
  <si>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</si>
  <si>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</si>
  <si>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</si>
  <si>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</si>
  <si>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</si>
  <si>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</si>
  <si>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</si>
  <si>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</si>
  <si>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</si>
  <si>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</si>
  <si>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</si>
  <si>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</si>
  <si>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</si>
  <si>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</si>
  <si>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</si>
  <si>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</si>
  <si>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</si>
  <si>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</si>
  <si>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</si>
  <si>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</si>
  <si>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</si>
  <si>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</si>
  <si>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</si>
  <si>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</si>
  <si>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</si>
  <si>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</si>
  <si>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</si>
  <si>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</si>
  <si>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</si>
  <si>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</si>
  <si>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</si>
  <si>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</si>
  <si>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</si>
  <si>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</si>
  <si>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</si>
  <si>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</si>
  <si>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</si>
  <si>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</si>
  <si>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</si>
  <si>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</si>
  <si>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</si>
  <si>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</si>
  <si>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</si>
  <si>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</si>
  <si>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</si>
  <si>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</si>
  <si>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</si>
  <si>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</si>
  <si>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</si>
  <si>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</si>
  <si>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</si>
  <si>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</si>
  <si>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</si>
  <si>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</si>
  <si>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</si>
  <si>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</si>
  <si>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</si>
  <si>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</si>
  <si>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</si>
  <si>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</si>
  <si>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</si>
  <si>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</si>
  <si>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</si>
  <si>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</si>
  <si>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</si>
  <si>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</si>
  <si>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</si>
  <si>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</si>
  <si>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</si>
  <si>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</si>
  <si>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</si>
  <si>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</si>
  <si>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</si>
  <si>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</si>
  <si>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</si>
  <si>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</si>
  <si>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</si>
  <si>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</si>
  <si>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</si>
  <si>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</si>
  <si>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</si>
  <si>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</si>
  <si>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</si>
  <si>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</si>
  <si>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</si>
  <si>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</si>
  <si>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</si>
  <si>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</si>
  <si>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</si>
  <si>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</si>
  <si>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</si>
  <si>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</si>
  <si>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</si>
  <si>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</si>
  <si>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</si>
  <si>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</si>
  <si>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</si>
  <si>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</si>
  <si>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</si>
  <si>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</si>
  <si>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</si>
  <si>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</si>
  <si>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</si>
  <si>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</si>
  <si>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</si>
  <si>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</si>
  <si>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</si>
  <si>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</si>
  <si>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</si>
  <si>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</si>
  <si>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</si>
  <si>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</si>
  <si>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</si>
  <si>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</si>
  <si>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</si>
  <si>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</si>
  <si>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</si>
  <si>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</si>
  <si>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</si>
  <si>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</si>
  <si>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</si>
  <si>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</si>
  <si>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</si>
  <si>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</si>
  <si>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</si>
  <si>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</si>
  <si>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</si>
  <si>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</si>
  <si>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</si>
  <si>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</si>
  <si>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</si>
  <si>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</si>
  <si>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</si>
  <si>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</si>
  <si>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</si>
  <si>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</si>
  <si>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</si>
  <si>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</si>
  <si>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</si>
  <si>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</si>
  <si>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</si>
  <si>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</si>
  <si>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</si>
  <si>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</si>
  <si>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</si>
  <si>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</si>
  <si>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</si>
  <si>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</si>
  <si>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</si>
  <si>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</si>
  <si>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</si>
  <si>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</si>
  <si>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</si>
  <si>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</si>
  <si>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</si>
  <si>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</si>
  <si>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</si>
  <si>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</si>
  <si>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</si>
  <si>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</si>
  <si>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</si>
  <si>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</si>
  <si>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</si>
  <si>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</si>
  <si>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</si>
  <si>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</si>
  <si>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</si>
  <si>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</si>
  <si>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</si>
  <si>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</si>
  <si>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</si>
  <si>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</si>
  <si>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</si>
  <si>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</si>
  <si>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</si>
  <si>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</si>
  <si>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</si>
  <si>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</si>
  <si>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</si>
  <si>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</si>
  <si>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</si>
  <si>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</si>
  <si>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</si>
  <si>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</si>
  <si>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</si>
  <si>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</si>
  <si>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</si>
  <si>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</si>
  <si>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</si>
  <si>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</si>
  <si>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</si>
  <si>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</si>
  <si>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</si>
  <si>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</si>
  <si>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</si>
  <si>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</si>
  <si>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</si>
  <si>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</si>
  <si>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</si>
  <si>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</si>
  <si>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</si>
  <si>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</si>
  <si>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</si>
  <si>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</si>
  <si>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</si>
  <si>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</si>
  <si>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</si>
  <si>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</si>
  <si>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</si>
  <si>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</si>
  <si>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</si>
  <si>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</si>
  <si>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</si>
  <si>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</si>
  <si>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</si>
  <si>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</si>
  <si>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</si>
  <si>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</si>
  <si>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</si>
  <si>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</si>
  <si>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</si>
  <si>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</si>
  <si>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</si>
  <si>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</si>
  <si>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</si>
  <si>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</si>
  <si>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</si>
  <si>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</si>
  <si>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</si>
  <si>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</si>
  <si>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</si>
  <si>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</si>
  <si>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</si>
  <si>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</si>
  <si>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</si>
  <si>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</si>
  <si>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</si>
  <si>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</si>
  <si>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</si>
  <si>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</si>
  <si>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</si>
  <si>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</si>
  <si>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</si>
  <si>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</si>
  <si>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</si>
  <si>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</si>
  <si>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</si>
  <si>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</si>
  <si>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</si>
  <si>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</si>
  <si>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</si>
  <si>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</si>
  <si>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</si>
  <si>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</si>
  <si>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</si>
  <si>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</si>
  <si>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</si>
  <si>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</si>
  <si>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</si>
  <si>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</si>
  <si>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</si>
  <si>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</si>
  <si>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</si>
  <si>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</si>
  <si>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</si>
  <si>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</si>
  <si>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</si>
  <si>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</si>
  <si>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</si>
  <si>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</si>
  <si>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</si>
  <si>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</si>
  <si>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</si>
  <si>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</si>
  <si>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</si>
  <si>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</si>
  <si>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</si>
  <si>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</si>
  <si>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</si>
  <si>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</si>
  <si>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</si>
  <si>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</si>
  <si>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</si>
  <si>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</si>
  <si>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</si>
  <si>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</si>
  <si>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</si>
  <si>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</si>
  <si>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</si>
  <si>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</si>
  <si>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</si>
  <si>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</si>
  <si>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</si>
  <si>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</si>
  <si>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</si>
  <si>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</si>
  <si>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</si>
  <si>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</si>
  <si>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</si>
  <si>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</si>
  <si>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</si>
  <si>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</si>
  <si>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</si>
  <si>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</si>
  <si>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</si>
  <si>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</si>
  <si>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</si>
  <si>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</si>
  <si>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</si>
  <si>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</si>
  <si>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</si>
  <si>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</si>
  <si>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</si>
  <si>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</si>
  <si>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</si>
  <si>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</si>
  <si>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</si>
  <si>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</si>
  <si>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</si>
  <si>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</si>
  <si>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</si>
  <si>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</si>
  <si>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</si>
  <si>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</si>
  <si>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</si>
  <si>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</si>
  <si>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</si>
  <si>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</si>
  <si>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</si>
  <si>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</si>
  <si>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</si>
  <si>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</si>
  <si>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</si>
  <si>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</si>
  <si>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</si>
  <si>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</si>
  <si>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</si>
  <si>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</si>
  <si>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</si>
  <si>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</si>
  <si>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</si>
  <si>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</si>
  <si>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</si>
  <si>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</si>
  <si>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</si>
  <si>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</si>
  <si>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</si>
  <si>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</si>
  <si>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</si>
  <si>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</si>
  <si>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</si>
  <si>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</si>
  <si>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</si>
  <si>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</si>
  <si>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</si>
  <si>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</si>
  <si>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</si>
  <si>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</si>
  <si>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</si>
  <si>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</si>
  <si>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</si>
  <si>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</si>
  <si>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</si>
  <si>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</si>
  <si>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</si>
  <si>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</si>
  <si>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</si>
  <si>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</si>
  <si>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</si>
  <si>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</si>
  <si>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</si>
  <si>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</si>
  <si>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</si>
  <si>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</si>
  <si>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</si>
  <si>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</si>
  <si>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</si>
  <si>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</si>
  <si>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</si>
  <si>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</si>
  <si>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</si>
  <si>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</si>
  <si>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</si>
  <si>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</si>
  <si>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</si>
  <si>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</si>
  <si>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</si>
  <si>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</si>
  <si>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</si>
  <si>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</si>
  <si>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</si>
  <si>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</si>
  <si>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</si>
  <si>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</si>
  <si>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</si>
  <si>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</si>
  <si>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</si>
  <si>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</si>
  <si>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</si>
  <si>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</si>
  <si>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</si>
  <si>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</si>
  <si>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</si>
  <si>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</si>
  <si>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</si>
  <si>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</si>
  <si>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</si>
  <si>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</si>
  <si>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</si>
  <si>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</si>
  <si>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</si>
  <si>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</si>
  <si>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</si>
  <si>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</si>
  <si>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</si>
  <si>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</si>
  <si>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</si>
  <si>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</si>
  <si>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</si>
  <si>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</si>
  <si>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</si>
  <si>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</si>
  <si>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</si>
  <si>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</si>
  <si>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</si>
  <si>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</si>
  <si>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</si>
  <si>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</si>
  <si>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</si>
  <si>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</si>
  <si>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</si>
  <si>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</si>
  <si>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</si>
  <si>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</si>
  <si>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</si>
  <si>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</si>
  <si>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</si>
  <si>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</si>
  <si>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</si>
  <si>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</si>
  <si>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</si>
  <si>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</si>
  <si>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</si>
  <si>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</si>
  <si>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</si>
  <si>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</si>
  <si>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</si>
  <si>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</si>
  <si>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</si>
  <si>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</si>
  <si>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</si>
  <si>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</si>
  <si>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</si>
  <si>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</si>
  <si>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</si>
  <si>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</si>
  <si>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</si>
  <si>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</si>
  <si>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</si>
  <si>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</si>
  <si>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</si>
  <si>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</si>
  <si>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</si>
  <si>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</si>
  <si>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</si>
  <si>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</si>
  <si>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</si>
  <si>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</si>
  <si>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</si>
  <si>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</si>
  <si>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</si>
  <si>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</si>
  <si>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</si>
  <si>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</si>
  <si>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</si>
  <si>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</si>
  <si>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</si>
  <si>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</si>
  <si>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</si>
  <si>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</si>
  <si>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</si>
  <si>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</si>
  <si>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</si>
  <si>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</si>
  <si>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</si>
  <si>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</si>
  <si>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</si>
  <si>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</si>
  <si>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</si>
  <si>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</si>
  <si>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</si>
  <si>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</si>
  <si>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</si>
  <si>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</si>
  <si>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</si>
  <si>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</si>
  <si>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</si>
  <si>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</si>
  <si>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</si>
  <si>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</si>
  <si>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</si>
  <si>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</si>
  <si>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</si>
  <si>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</si>
  <si>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</si>
  <si>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</si>
  <si>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</si>
  <si>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</si>
  <si>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</si>
  <si>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</si>
  <si>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</si>
  <si>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</si>
  <si>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</si>
  <si>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</si>
  <si>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</si>
  <si>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</si>
  <si>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</si>
  <si>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</si>
  <si>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</si>
  <si>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</si>
  <si>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</si>
  <si>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</si>
  <si>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</si>
  <si>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</si>
  <si>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</si>
  <si>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</si>
  <si>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</si>
  <si>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</si>
  <si>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</si>
  <si>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</si>
  <si>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</si>
  <si>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</si>
  <si>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</si>
  <si>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</si>
  <si>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</si>
  <si>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</si>
  <si>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</si>
  <si>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</si>
  <si>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</si>
  <si>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</si>
  <si>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</si>
  <si>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</si>
  <si>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</si>
  <si>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</si>
  <si>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</si>
  <si>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</si>
  <si>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</si>
  <si>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</si>
  <si>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</si>
  <si>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</si>
  <si>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</si>
  <si>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</si>
  <si>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</si>
  <si>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</si>
  <si>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</si>
  <si>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</si>
  <si>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</si>
  <si>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</si>
  <si>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</si>
  <si>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</si>
  <si>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</si>
  <si>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</si>
  <si>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</si>
  <si>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</si>
  <si>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</si>
  <si>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</si>
  <si>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</si>
  <si>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</si>
  <si>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</si>
  <si>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</si>
  <si>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</si>
  <si>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</si>
  <si>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</si>
  <si>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</si>
  <si>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</si>
  <si>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</si>
  <si>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</si>
  <si>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</si>
  <si>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</si>
  <si>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</si>
  <si>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</si>
  <si>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</si>
  <si>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</si>
  <si>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</si>
  <si>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</si>
  <si>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</si>
  <si>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</si>
  <si>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</si>
  <si>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</si>
  <si>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</si>
  <si>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</si>
  <si>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</si>
  <si>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</si>
  <si>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</si>
  <si>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</si>
  <si>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</si>
  <si>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</si>
  <si>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</si>
  <si>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</si>
  <si>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</si>
  <si>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</si>
  <si>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</si>
  <si>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</si>
  <si>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</si>
  <si>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</si>
  <si>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</si>
  <si>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</si>
  <si>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</si>
  <si>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</si>
  <si>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</si>
  <si>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</si>
  <si>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</si>
  <si>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</si>
  <si>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</si>
  <si>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</si>
  <si>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</si>
  <si>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</si>
  <si>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</si>
  <si>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</si>
  <si>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</si>
  <si>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</si>
  <si>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</si>
  <si>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</si>
  <si>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</si>
  <si>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</si>
  <si>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</si>
  <si>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</si>
  <si>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</si>
  <si>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</si>
  <si>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</si>
  <si>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</si>
  <si>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</si>
  <si>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</si>
  <si>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</si>
  <si>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</si>
  <si>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</si>
  <si>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</si>
  <si>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</si>
  <si>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</si>
  <si>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</si>
  <si>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</si>
  <si>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</si>
  <si>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</si>
  <si>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</si>
  <si>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</si>
  <si>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</si>
  <si>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</si>
  <si>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</si>
  <si>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</si>
  <si>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</si>
  <si>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</si>
  <si>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</si>
  <si>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</si>
  <si>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</si>
  <si>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</si>
  <si>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</si>
  <si>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</si>
  <si>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</si>
  <si>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</si>
  <si>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</si>
  <si>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</si>
  <si>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</si>
  <si>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</si>
  <si>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</si>
  <si>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</si>
  <si>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</si>
  <si>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</si>
  <si>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</si>
  <si>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</si>
  <si>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</si>
  <si>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</si>
  <si>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</si>
  <si>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</si>
  <si>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</si>
  <si>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</si>
  <si>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</si>
  <si>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</si>
  <si>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</si>
  <si>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</si>
  <si>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</si>
  <si>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</si>
  <si>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</si>
  <si>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</si>
  <si>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</si>
  <si>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</si>
  <si>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</si>
  <si>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</si>
  <si>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</si>
  <si>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</si>
  <si>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</si>
  <si>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</si>
  <si>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</si>
  <si>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</si>
  <si>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</si>
  <si>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</si>
  <si>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</si>
  <si>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</si>
  <si>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</si>
  <si>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</si>
  <si>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</si>
  <si>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</si>
  <si>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</si>
  <si>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</si>
  <si>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</si>
  <si>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</si>
  <si>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</si>
  <si>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</si>
  <si>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</si>
  <si>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</si>
  <si>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</si>
  <si>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</si>
  <si>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</si>
  <si>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</si>
  <si>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</si>
  <si>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</si>
  <si>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</si>
  <si>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</si>
  <si>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</si>
  <si>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</si>
  <si>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</si>
  <si>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</si>
  <si>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</si>
  <si>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</si>
  <si>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</si>
  <si>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</si>
  <si>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</si>
  <si>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</si>
  <si>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</si>
  <si>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</si>
  <si>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</si>
  <si>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</si>
  <si>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</si>
  <si>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</si>
  <si>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</si>
  <si>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</si>
  <si>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</si>
  <si>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</si>
  <si>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</si>
  <si>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</si>
  <si>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</si>
  <si>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</si>
  <si>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</si>
  <si>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</si>
  <si>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</si>
  <si>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</si>
  <si>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</si>
  <si>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</si>
  <si>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</si>
  <si>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</si>
  <si>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</si>
  <si>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</si>
  <si>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</si>
  <si>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</si>
  <si>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</si>
  <si>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</si>
  <si>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</si>
  <si>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</si>
  <si>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</si>
  <si>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</si>
  <si>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</si>
  <si>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</si>
  <si>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</si>
  <si>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</si>
  <si>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</si>
  <si>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</si>
  <si>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</si>
  <si>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</si>
  <si>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</si>
  <si>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</si>
  <si>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</si>
  <si>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</si>
  <si>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</si>
  <si>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</si>
  <si>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</si>
  <si>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</si>
  <si>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</si>
  <si>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</si>
  <si>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</si>
  <si>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</si>
  <si>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</si>
  <si>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</si>
  <si>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</si>
  <si>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</si>
  <si>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</si>
  <si>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</si>
  <si>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</si>
  <si>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</si>
  <si>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</si>
  <si>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</si>
  <si>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</si>
  <si>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</si>
  <si>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</si>
  <si>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</si>
  <si>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</si>
  <si>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</si>
  <si>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</si>
  <si>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</si>
  <si>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</si>
  <si>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</si>
  <si>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</si>
  <si>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</si>
  <si>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</si>
  <si>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</si>
  <si>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</si>
  <si>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</si>
  <si>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</si>
  <si>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</si>
  <si>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</si>
  <si>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</si>
  <si>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</si>
  <si>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</si>
  <si>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</si>
  <si>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</si>
  <si>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</si>
  <si>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</si>
  <si>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</si>
  <si>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</si>
  <si>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</si>
  <si>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</si>
  <si>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</si>
  <si>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</si>
  <si>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</si>
  <si>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</si>
  <si>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</si>
  <si>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</si>
  <si>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</si>
  <si>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</si>
  <si>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</si>
  <si>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</si>
  <si>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</si>
  <si>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</si>
  <si>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</si>
  <si>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</si>
  <si>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</si>
  <si>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</si>
  <si>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</si>
  <si>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</si>
  <si>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</si>
  <si>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</si>
  <si>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</si>
  <si>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</si>
  <si>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</si>
  <si>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</si>
  <si>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</si>
  <si>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</si>
  <si>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</si>
  <si>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</si>
  <si>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</si>
  <si>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</si>
  <si>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</si>
  <si>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</si>
  <si>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</si>
  <si>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</si>
  <si>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</si>
  <si>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</si>
  <si>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</si>
  <si>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</si>
  <si>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</si>
  <si>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</si>
  <si>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</si>
  <si>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</si>
  <si>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</si>
  <si>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</si>
  <si>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</si>
  <si>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</si>
  <si>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</si>
  <si>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</si>
  <si>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</si>
  <si>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</si>
  <si>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</si>
  <si>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</si>
  <si>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</si>
  <si>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</si>
  <si>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</si>
  <si>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</si>
  <si>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</si>
  <si>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</si>
  <si>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</si>
  <si>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</si>
  <si>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</si>
  <si>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</si>
  <si>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</si>
  <si>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</si>
  <si>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</si>
  <si>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</si>
  <si>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</si>
  <si>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</si>
  <si>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</si>
  <si>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</si>
  <si>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</si>
  <si>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</si>
  <si>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</si>
  <si>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</si>
  <si>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</si>
  <si>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</si>
  <si>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</si>
  <si>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</si>
  <si>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</si>
  <si>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</si>
  <si>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</si>
  <si>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</si>
  <si>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</si>
  <si>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</si>
  <si>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</si>
  <si>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</si>
  <si>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</si>
  <si>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</si>
  <si>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</si>
  <si>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</si>
  <si>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</si>
  <si>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</si>
  <si>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</si>
  <si>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</si>
  <si>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</si>
  <si>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</si>
  <si>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</si>
  <si>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</si>
  <si>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</si>
  <si>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</si>
  <si>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</si>
  <si>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</si>
  <si>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</si>
  <si>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</si>
  <si>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</si>
  <si>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</si>
  <si>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</si>
  <si>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</si>
  <si>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</si>
  <si>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</si>
  <si>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</si>
  <si>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</si>
  <si>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</si>
  <si>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</si>
  <si>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</si>
  <si>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</si>
  <si>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</si>
  <si>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</si>
  <si>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</si>
  <si>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</si>
  <si>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</si>
  <si>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</si>
  <si>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</si>
  <si>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</si>
  <si>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</si>
  <si>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</si>
  <si>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</si>
  <si>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</si>
  <si>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</si>
  <si>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</si>
  <si>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</si>
  <si>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</si>
  <si>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</si>
  <si>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</si>
  <si>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</si>
  <si>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</si>
  <si>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</si>
  <si>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</si>
  <si>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</si>
  <si>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</si>
  <si>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</si>
  <si>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</si>
  <si>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</si>
  <si>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</si>
  <si>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</si>
  <si>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</si>
  <si>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</si>
  <si>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</si>
  <si>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</si>
  <si>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</si>
  <si>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</si>
  <si>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</si>
  <si>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</si>
  <si>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</si>
  <si>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</si>
  <si>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</si>
  <si>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</si>
  <si>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</si>
  <si>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</si>
  <si>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</si>
  <si>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</si>
  <si>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</si>
  <si>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</si>
  <si>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</si>
  <si>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</si>
  <si>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</si>
  <si>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</si>
  <si>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</si>
  <si>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</si>
  <si>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</si>
  <si>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</si>
  <si>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</si>
  <si>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</si>
  <si>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</si>
  <si>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</si>
  <si>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</si>
  <si>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</si>
  <si>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</si>
  <si>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</si>
  <si>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</si>
  <si>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</si>
  <si>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</si>
  <si>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</si>
  <si>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</si>
  <si>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</si>
  <si>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</si>
  <si>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</si>
  <si>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</si>
  <si>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</si>
  <si>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</si>
  <si>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</si>
  <si>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</si>
  <si>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</si>
  <si>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</si>
  <si>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</si>
  <si>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</si>
  <si>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</si>
  <si>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</si>
  <si>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</si>
  <si>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</si>
  <si>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</si>
  <si>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</si>
  <si>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</si>
  <si>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</si>
  <si>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</si>
  <si>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</si>
  <si>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</si>
  <si>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</si>
  <si>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</si>
  <si>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</si>
  <si>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</si>
  <si>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</si>
  <si>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</si>
  <si>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</si>
  <si>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</si>
  <si>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</si>
  <si>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</si>
  <si>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</si>
  <si>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</si>
  <si>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</si>
  <si>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</si>
  <si>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</si>
  <si>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</si>
  <si>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</si>
  <si>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</si>
  <si>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</si>
  <si>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</si>
  <si>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</si>
  <si>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</si>
  <si>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</si>
  <si>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</si>
  <si>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</si>
  <si>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</si>
  <si>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</si>
  <si>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</si>
  <si>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</si>
  <si>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</si>
  <si>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</si>
  <si>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</si>
  <si>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</si>
  <si>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</si>
  <si>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</si>
  <si>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</si>
  <si>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</si>
  <si>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</si>
  <si>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</si>
  <si>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</si>
  <si>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</si>
  <si>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</si>
  <si>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</si>
  <si>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</si>
  <si>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</si>
  <si>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</si>
  <si>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</si>
  <si>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</si>
  <si>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</si>
  <si>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</si>
  <si>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</si>
  <si>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</si>
  <si>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</si>
  <si>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</si>
  <si>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</si>
  <si>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</si>
  <si>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</si>
  <si>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</si>
  <si>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</si>
  <si>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</si>
  <si>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</si>
  <si>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</si>
  <si>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</si>
  <si>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</si>
  <si>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</si>
  <si>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</si>
  <si>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</si>
  <si>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</si>
  <si>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</si>
  <si>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</si>
  <si>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</si>
  <si>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</si>
  <si>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</si>
  <si>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</si>
  <si>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</si>
  <si>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</si>
  <si>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</si>
  <si>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</si>
  <si>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</si>
  <si>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</si>
  <si>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</si>
  <si>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</si>
  <si>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</si>
  <si>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</si>
  <si>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</si>
  <si>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</si>
  <si>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</si>
  <si>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</si>
  <si>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</si>
  <si>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</si>
  <si>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</si>
  <si>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</si>
  <si>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</si>
  <si>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</si>
  <si>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</si>
  <si>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</si>
  <si>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</si>
  <si>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</si>
  <si>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</si>
  <si>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</si>
  <si>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</si>
  <si>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</si>
  <si>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</si>
  <si>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</si>
  <si>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</si>
  <si>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</si>
  <si>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</si>
  <si>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</si>
  <si>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</si>
  <si>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</si>
  <si>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</si>
  <si>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</si>
  <si>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</si>
  <si>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</si>
  <si>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</si>
  <si>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</si>
  <si>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</si>
  <si>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</si>
  <si>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</si>
  <si>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</si>
  <si>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</si>
  <si>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</si>
  <si>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</si>
  <si>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</si>
  <si>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</si>
  <si>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</si>
  <si>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</si>
  <si>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</si>
  <si>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</si>
  <si>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</si>
  <si>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</si>
  <si>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</si>
  <si>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</si>
  <si>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</si>
  <si>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</si>
  <si>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</si>
  <si>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</si>
  <si>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</si>
  <si>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</si>
  <si>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</si>
  <si>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</si>
  <si>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</si>
  <si>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</si>
  <si>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</si>
  <si>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</si>
  <si>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</si>
  <si>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</si>
  <si>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</si>
  <si>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</si>
  <si>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</si>
  <si>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</si>
  <si>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</si>
  <si>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</si>
  <si>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</si>
  <si>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</si>
  <si>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</si>
  <si>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</si>
  <si>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</si>
  <si>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</si>
  <si>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</si>
  <si>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</si>
  <si>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</si>
  <si>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</si>
  <si>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</si>
  <si>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</si>
  <si>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</si>
  <si>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</si>
  <si>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</si>
  <si>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</si>
  <si>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</si>
  <si>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</si>
  <si>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</si>
  <si>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</si>
  <si>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</si>
  <si>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</si>
  <si>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</si>
  <si>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</si>
  <si>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</si>
  <si>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</si>
  <si>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</si>
  <si>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</si>
  <si>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</si>
  <si>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</si>
  <si>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</si>
  <si>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</si>
  <si>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</si>
  <si>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</si>
  <si>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</si>
  <si>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</si>
  <si>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</si>
  <si>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</si>
  <si>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</si>
  <si>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</si>
  <si>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</si>
  <si>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</si>
  <si>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</si>
  <si>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</si>
  <si>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</si>
  <si>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</si>
  <si>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</si>
  <si>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</si>
  <si>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</si>
  <si>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</si>
  <si>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</si>
  <si>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</si>
  <si>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</si>
  <si>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</si>
  <si>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</si>
  <si>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</si>
  <si>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</si>
  <si>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</si>
  <si>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</si>
  <si>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</si>
  <si>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</si>
  <si>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</si>
  <si>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</si>
  <si>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</si>
  <si>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</si>
  <si>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</si>
  <si>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</si>
  <si>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</si>
  <si>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</si>
  <si>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</si>
  <si>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</si>
  <si>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</si>
  <si>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</si>
  <si>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</si>
  <si>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</si>
  <si>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</si>
  <si>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</si>
  <si>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</si>
  <si>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</si>
  <si>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</si>
  <si>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</si>
  <si>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</si>
  <si>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</si>
  <si>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</si>
  <si>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</si>
  <si>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</si>
  <si>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</si>
  <si>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</si>
  <si>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</si>
  <si>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</si>
  <si>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</si>
  <si>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</si>
  <si>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</si>
  <si>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</si>
  <si>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</si>
  <si>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</si>
  <si>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</si>
  <si>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</si>
  <si>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</si>
  <si>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</si>
  <si>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</si>
  <si>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</si>
  <si>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</si>
  <si>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</si>
  <si>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</si>
  <si>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</si>
  <si>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</si>
  <si>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</si>
  <si>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</si>
  <si>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</si>
  <si>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</si>
  <si>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</si>
  <si>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</si>
  <si>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</si>
  <si>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</si>
  <si>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</si>
  <si>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</si>
  <si>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</si>
  <si>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</si>
  <si>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</si>
  <si>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</si>
  <si>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</si>
  <si>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</si>
  <si>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</si>
  <si>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</si>
  <si>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</si>
  <si>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</si>
  <si>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</si>
  <si>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</si>
  <si>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</si>
  <si>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</si>
  <si>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</si>
  <si>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</si>
  <si>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</si>
  <si>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</si>
  <si>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</si>
  <si>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</si>
  <si>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</si>
  <si>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</si>
  <si>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</si>
  <si>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</si>
  <si>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</si>
  <si>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</si>
  <si>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</si>
  <si>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</si>
  <si>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</si>
  <si>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</si>
  <si>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</si>
  <si>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</si>
  <si>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</si>
  <si>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</si>
  <si>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</si>
  <si>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</si>
  <si>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</si>
  <si>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</si>
  <si>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</si>
  <si>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</si>
  <si>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</si>
  <si>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</si>
  <si>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</si>
  <si>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</si>
  <si>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</si>
  <si>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</si>
  <si>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</si>
  <si>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</si>
  <si>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</si>
  <si>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</si>
  <si>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</si>
  <si>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</si>
  <si>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</si>
  <si>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</si>
  <si>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</si>
  <si>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</si>
  <si>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</si>
  <si>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</si>
  <si>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</si>
  <si>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</si>
  <si>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</si>
  <si>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</si>
  <si>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</si>
  <si>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</si>
  <si>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</si>
  <si>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</si>
  <si>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</si>
  <si>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</si>
  <si>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</si>
  <si>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</si>
  <si>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</si>
  <si>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</si>
  <si>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</si>
  <si>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</si>
  <si>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</si>
  <si>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</si>
  <si>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</si>
  <si>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</si>
  <si>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</si>
  <si>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</si>
  <si>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</si>
  <si>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</si>
  <si>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</si>
  <si>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</si>
  <si>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</si>
  <si>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</si>
  <si>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</si>
  <si>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</si>
  <si>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</si>
  <si>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</si>
  <si>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</si>
  <si>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</si>
  <si>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</si>
  <si>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</si>
  <si>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</si>
  <si>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</si>
  <si>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</si>
  <si>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</si>
  <si>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</si>
  <si>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</si>
  <si>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</si>
  <si>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</si>
  <si>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</si>
  <si>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</si>
  <si>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</si>
  <si>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</si>
  <si>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</si>
  <si>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</si>
  <si>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</si>
  <si>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</si>
  <si>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</si>
  <si>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</si>
  <si>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</si>
  <si>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</si>
  <si>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</si>
  <si>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</si>
  <si>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</si>
  <si>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</si>
  <si>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</si>
  <si>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</si>
  <si>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</si>
  <si>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</si>
  <si>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</si>
  <si>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</si>
  <si>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</si>
  <si>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</si>
  <si>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</si>
  <si>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</si>
  <si>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</si>
  <si>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</si>
  <si>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</si>
  <si>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</si>
  <si>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</si>
  <si>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</si>
  <si>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</si>
  <si>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</si>
  <si>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</si>
  <si>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</si>
  <si>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</si>
  <si>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</si>
  <si>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</si>
  <si>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</si>
  <si>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</si>
  <si>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</si>
  <si>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</si>
  <si>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</si>
  <si>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</si>
  <si>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</si>
  <si>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</si>
  <si>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</si>
  <si>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</si>
  <si>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</si>
  <si>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</si>
  <si>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</si>
  <si>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</si>
  <si>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</si>
  <si>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</si>
  <si>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</si>
  <si>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</si>
  <si>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</si>
  <si>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</si>
  <si>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</si>
  <si>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</si>
  <si>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</si>
  <si>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</si>
  <si>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</si>
  <si>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</si>
  <si>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</si>
  <si>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</si>
  <si>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</si>
  <si>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</si>
  <si>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</si>
  <si>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</si>
  <si>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</si>
  <si>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</si>
  <si>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</si>
  <si>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</si>
  <si>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</si>
  <si>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</si>
  <si>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</si>
  <si>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</si>
  <si>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</si>
  <si>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</si>
  <si>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</si>
  <si>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</si>
  <si>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</si>
  <si>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</si>
  <si>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</si>
  <si>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</si>
  <si>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</si>
  <si>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</si>
  <si>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</si>
  <si>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</si>
  <si>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</si>
  <si>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</si>
  <si>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</si>
  <si>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</si>
  <si>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</si>
  <si>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</si>
  <si>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</si>
  <si>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</si>
  <si>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</si>
  <si>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</si>
  <si>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</si>
  <si>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</si>
  <si>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</si>
  <si>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</si>
  <si>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</si>
  <si>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</si>
  <si>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</si>
  <si>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</si>
  <si>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</si>
  <si>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</si>
  <si>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</si>
  <si>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</si>
  <si>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</si>
  <si>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</si>
  <si>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</si>
  <si>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</si>
  <si>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</si>
  <si>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</si>
  <si>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</si>
  <si>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</si>
  <si>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</si>
  <si>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</si>
  <si>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</si>
  <si>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</si>
  <si>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</si>
  <si>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</si>
  <si>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</si>
  <si>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</si>
  <si>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</si>
  <si>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</si>
  <si>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</si>
  <si>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</si>
  <si>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</si>
  <si>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</si>
  <si>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</si>
  <si>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</si>
  <si>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</si>
  <si>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</si>
  <si>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</si>
  <si>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</si>
  <si>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</si>
  <si>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</si>
  <si>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</si>
  <si>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</si>
  <si>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</si>
  <si>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</si>
  <si>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</si>
  <si>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</si>
  <si>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</si>
  <si>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</si>
  <si>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</si>
  <si>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</si>
  <si>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</si>
  <si>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</si>
  <si>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</si>
  <si>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</si>
  <si>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</si>
  <si>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</si>
  <si>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</si>
  <si>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</si>
  <si>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</si>
  <si>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</si>
  <si>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</si>
  <si>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</si>
  <si>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</si>
  <si>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</si>
  <si>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</si>
  <si>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</si>
  <si>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</si>
  <si>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</si>
  <si>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</si>
  <si>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</si>
  <si>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</si>
  <si>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</si>
  <si>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</si>
  <si>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</si>
  <si>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</si>
  <si>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</si>
  <si>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</si>
  <si>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</si>
  <si>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</si>
  <si>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</si>
  <si>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</si>
  <si>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</si>
  <si>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</si>
  <si>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</si>
  <si>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</si>
  <si>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</si>
  <si>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</si>
  <si>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</si>
  <si>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</si>
  <si>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</si>
  <si>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</si>
  <si>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</si>
  <si>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</si>
  <si>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</si>
  <si>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</si>
  <si>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</si>
  <si>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</si>
  <si>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</si>
  <si>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</si>
  <si>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</si>
  <si>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</si>
  <si>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</si>
  <si>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</si>
  <si>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</si>
  <si>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</si>
  <si>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</si>
  <si>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</si>
  <si>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</si>
  <si>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</si>
  <si>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</si>
  <si>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</si>
  <si>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</si>
  <si>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</si>
  <si>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</si>
  <si>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</si>
  <si>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</si>
  <si>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</si>
  <si>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</si>
  <si>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</si>
  <si>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</si>
  <si>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</si>
  <si>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</si>
  <si>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</si>
  <si>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</si>
  <si>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</si>
  <si>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</si>
  <si>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</si>
  <si>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</si>
  <si>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</si>
  <si>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</si>
  <si>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</si>
  <si>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</si>
  <si>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</si>
  <si>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</si>
  <si>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</si>
  <si>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</si>
  <si>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</si>
  <si>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</si>
  <si>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</si>
  <si>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</si>
  <si>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</si>
  <si>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</si>
  <si>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</si>
  <si>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</si>
  <si>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</si>
  <si>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</si>
  <si>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</si>
  <si>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</si>
  <si>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</si>
  <si>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</si>
  <si>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</si>
  <si>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</si>
  <si>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</si>
  <si>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</si>
  <si>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</si>
  <si>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</si>
  <si>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</si>
  <si>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</si>
  <si>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</si>
  <si>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</si>
  <si>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</si>
  <si>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</si>
  <si>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</si>
  <si>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</si>
  <si>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</si>
  <si>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</si>
  <si>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</si>
  <si>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</si>
  <si>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</si>
  <si>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</si>
  <si>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</si>
  <si>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</si>
  <si>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</si>
  <si>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</si>
  <si>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</si>
  <si>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</si>
  <si>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</si>
  <si>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</si>
  <si>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</si>
  <si>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</si>
  <si>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</si>
  <si>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</si>
  <si>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</si>
  <si>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</si>
  <si>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</si>
  <si>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</si>
  <si>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</si>
  <si>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</si>
  <si>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</si>
  <si>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</si>
  <si>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</si>
  <si>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</si>
  <si>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</si>
  <si>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</si>
  <si>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</si>
  <si>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</si>
  <si>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</si>
  <si>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</si>
  <si>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</si>
  <si>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</si>
  <si>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</si>
  <si>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</si>
  <si>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</si>
  <si>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</si>
  <si>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</si>
  <si>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</si>
  <si>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</si>
  <si>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</si>
  <si>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</si>
  <si>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</si>
  <si>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</si>
  <si>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</si>
  <si>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</si>
  <si>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</si>
  <si>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</si>
  <si>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</si>
  <si>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</si>
  <si>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</si>
  <si>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</si>
  <si>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</si>
  <si>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</si>
  <si>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</si>
  <si>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</si>
  <si>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</si>
  <si>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</si>
  <si>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</si>
  <si>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</si>
  <si>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</si>
  <si>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</si>
  <si>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</si>
  <si>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</si>
  <si>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</si>
  <si>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</si>
  <si>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</si>
  <si>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</si>
  <si>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</si>
  <si>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</si>
  <si>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</si>
  <si>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</si>
  <si>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</si>
  <si>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</si>
  <si>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</si>
  <si>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</si>
  <si>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</si>
  <si>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</si>
  <si>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</si>
  <si>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</si>
  <si>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</si>
  <si>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</si>
  <si>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</si>
  <si>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</si>
  <si>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</si>
  <si>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</si>
  <si>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</si>
  <si>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</si>
  <si>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</si>
  <si>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</si>
  <si>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</si>
  <si>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</si>
  <si>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</si>
  <si>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</si>
  <si>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</si>
  <si>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</si>
  <si>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</si>
  <si>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</si>
  <si>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</si>
  <si>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</si>
  <si>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</si>
  <si>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</si>
  <si>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</si>
  <si>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</si>
  <si>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</si>
  <si>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</si>
  <si>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</si>
  <si>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</si>
  <si>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</si>
  <si>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</si>
  <si>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</si>
  <si>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</si>
  <si>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</si>
  <si>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</si>
  <si>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</si>
  <si>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</si>
  <si>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</si>
  <si>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</si>
  <si>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</si>
  <si>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</si>
  <si>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</si>
  <si>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</si>
  <si>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</si>
  <si>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</si>
  <si>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</si>
  <si>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</si>
  <si>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</si>
  <si>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</si>
  <si>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</si>
  <si>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</si>
  <si>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</si>
  <si>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</si>
  <si>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</si>
  <si>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</si>
  <si>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</si>
  <si>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</si>
  <si>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</si>
  <si>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</si>
  <si>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</si>
  <si>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</si>
  <si>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</si>
  <si>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</si>
  <si>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</si>
  <si>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</si>
  <si>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</si>
  <si>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</si>
  <si>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</si>
  <si>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</si>
  <si>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</si>
  <si>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</si>
  <si>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</si>
  <si>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</si>
  <si>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</si>
  <si>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</si>
  <si>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</si>
  <si>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</si>
  <si>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</si>
  <si>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</si>
  <si>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</si>
  <si>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</si>
  <si>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</si>
  <si>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</si>
  <si>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</si>
  <si>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</si>
  <si>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</si>
  <si>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</si>
  <si>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</si>
  <si>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</si>
  <si>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</si>
  <si>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</si>
  <si>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</si>
  <si>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</si>
  <si>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</si>
  <si>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</si>
  <si>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</si>
  <si>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</si>
  <si>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</si>
  <si>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</si>
  <si>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</si>
  <si>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</si>
  <si>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</si>
  <si>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</si>
  <si>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</si>
  <si>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</si>
  <si>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</si>
  <si>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</si>
  <si>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</si>
  <si>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</si>
  <si>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</si>
  <si>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</si>
  <si>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</si>
  <si>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</si>
  <si>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</si>
  <si>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</si>
  <si>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</si>
  <si>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</si>
  <si>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</si>
  <si>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</si>
  <si>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</si>
  <si>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</si>
  <si>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</si>
  <si>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</si>
  <si>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</si>
  <si>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</si>
  <si>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</si>
  <si>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</si>
  <si>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</si>
  <si>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</si>
  <si>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</si>
  <si>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</si>
  <si>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</si>
  <si>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</si>
  <si>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</si>
  <si>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</si>
  <si>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</si>
  <si>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</si>
  <si>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</si>
  <si>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</si>
  <si>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</si>
  <si>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</si>
  <si>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</si>
  <si>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</si>
  <si>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</si>
  <si>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</si>
  <si>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</si>
  <si>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</si>
  <si>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</si>
  <si>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</si>
  <si>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</si>
  <si>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</si>
  <si>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</si>
  <si>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</si>
  <si>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</si>
  <si>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</si>
  <si>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</si>
  <si>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</si>
  <si>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</si>
  <si>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</si>
  <si>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</si>
  <si>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</si>
  <si>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</si>
  <si>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</si>
  <si>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</si>
  <si>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</si>
  <si>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</si>
  <si>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</si>
  <si>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</si>
  <si>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</si>
  <si>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</si>
  <si>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</si>
  <si>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</si>
  <si>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</si>
  <si>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</si>
  <si>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</si>
  <si>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</si>
  <si>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</si>
  <si>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</si>
  <si>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</si>
  <si>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</si>
  <si>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</si>
  <si>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</si>
  <si>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</si>
  <si>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</si>
  <si>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</si>
  <si>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</si>
  <si>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</si>
  <si>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</si>
  <si>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</si>
  <si>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</si>
  <si>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</si>
  <si>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</si>
  <si>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</si>
  <si>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</si>
  <si>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</si>
  <si>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</si>
  <si>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</si>
  <si>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</si>
  <si>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</si>
  <si>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</si>
  <si>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</si>
  <si>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</si>
  <si>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</si>
  <si>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</si>
  <si>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</si>
  <si>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</si>
  <si>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</si>
  <si>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</si>
  <si>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</si>
  <si>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</si>
  <si>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</si>
  <si>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</si>
  <si>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</si>
  <si>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</si>
  <si>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</si>
  <si>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</si>
  <si>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</si>
  <si>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</si>
  <si>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</si>
  <si>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</si>
  <si>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</si>
  <si>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</si>
  <si>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</si>
  <si>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</si>
  <si>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</si>
  <si>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</si>
  <si>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</si>
  <si>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</si>
  <si>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</si>
  <si>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</si>
  <si>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</si>
  <si>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</si>
  <si>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</si>
  <si>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</si>
  <si>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</si>
  <si>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</si>
  <si>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</si>
  <si>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</si>
  <si>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</si>
  <si>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</si>
  <si>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</si>
  <si>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</si>
  <si>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</si>
  <si>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</si>
  <si>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</si>
  <si>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</si>
  <si>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</si>
  <si>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</si>
  <si>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</si>
  <si>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</si>
  <si>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</si>
  <si>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</si>
  <si>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</si>
  <si>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</si>
  <si>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</si>
  <si>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</si>
  <si>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</si>
  <si>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</si>
  <si>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</si>
  <si>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</si>
  <si>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</si>
  <si>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</si>
  <si>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</si>
  <si>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</si>
  <si>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</si>
  <si>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</si>
  <si>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</si>
  <si>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</si>
  <si>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</si>
  <si>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</si>
  <si>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</si>
  <si>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</si>
  <si>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</si>
  <si>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</si>
  <si>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</si>
  <si>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</si>
  <si>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</si>
  <si>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</si>
  <si>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</si>
  <si>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</si>
  <si>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</si>
  <si>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</si>
  <si>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</si>
  <si>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</si>
  <si>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</si>
  <si>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</si>
  <si>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</si>
  <si>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</si>
  <si>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</si>
  <si>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</si>
  <si>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</si>
  <si>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</si>
  <si>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</si>
  <si>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</si>
  <si>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</si>
  <si>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</si>
  <si>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</si>
  <si>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</si>
  <si>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</si>
  <si>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</si>
  <si>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</si>
  <si>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</si>
  <si>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</si>
  <si>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</si>
  <si>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</si>
  <si>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</si>
  <si>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</si>
  <si>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</si>
  <si>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</si>
  <si>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</si>
  <si>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</si>
  <si>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</si>
  <si>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</si>
  <si>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</si>
  <si>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</si>
  <si>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</si>
  <si>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</si>
  <si>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</si>
  <si>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</si>
  <si>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</si>
  <si>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</si>
  <si>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</si>
  <si>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</si>
  <si>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</si>
  <si>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</si>
  <si>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</si>
  <si>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</si>
  <si>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</si>
  <si>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</si>
  <si>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</si>
  <si>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</si>
  <si>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</si>
  <si>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</si>
  <si>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</si>
  <si>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</si>
  <si>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</si>
  <si>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</si>
  <si>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</si>
  <si>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</si>
  <si>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</si>
  <si>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</si>
  <si>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</si>
  <si>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</si>
  <si>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</si>
  <si>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</si>
  <si>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</si>
  <si>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</si>
  <si>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</si>
  <si>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</si>
  <si>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</si>
  <si>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</si>
  <si>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</si>
  <si>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</si>
  <si>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</si>
  <si>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</si>
  <si>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</si>
  <si>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</si>
  <si>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</si>
  <si>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</si>
  <si>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</si>
  <si>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</si>
  <si>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</si>
  <si>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</si>
  <si>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</si>
  <si>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</si>
  <si>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</si>
  <si>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</si>
  <si>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</si>
  <si>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</si>
  <si>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</si>
  <si>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</si>
  <si>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</si>
  <si>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</si>
  <si>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</si>
  <si>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</si>
  <si>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</si>
  <si>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</si>
  <si>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</si>
  <si>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</si>
  <si>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</si>
  <si>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</si>
  <si>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</si>
  <si>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</si>
  <si>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</si>
  <si>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</si>
  <si>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</si>
  <si>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</si>
  <si>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</si>
  <si>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</si>
  <si>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</si>
  <si>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</si>
  <si>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</si>
  <si>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</si>
  <si>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</si>
  <si>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</si>
  <si>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</si>
  <si>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</si>
  <si>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</si>
  <si>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</si>
  <si>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</si>
  <si>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</si>
  <si>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</si>
  <si>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</si>
  <si>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</si>
  <si>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</si>
  <si>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</si>
  <si>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</si>
  <si>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</si>
  <si>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</si>
  <si>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</si>
  <si>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</si>
  <si>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</si>
  <si>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</si>
  <si>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</si>
  <si>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</si>
  <si>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</si>
  <si>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</si>
  <si>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</si>
  <si>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</si>
  <si>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</si>
  <si>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</si>
  <si>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</si>
  <si>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</si>
  <si>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</si>
  <si>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</si>
  <si>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</si>
  <si>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</si>
  <si>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</si>
  <si>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</si>
  <si>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</si>
  <si>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</si>
  <si>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</si>
  <si>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</si>
  <si>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</si>
  <si>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</si>
  <si>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</si>
  <si>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</si>
  <si>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</si>
  <si>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</si>
  <si>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</si>
  <si>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</si>
  <si>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</si>
  <si>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</si>
  <si>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</si>
  <si>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</si>
  <si>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</si>
  <si>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</si>
  <si>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</si>
  <si>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</si>
  <si>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</si>
  <si>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</si>
  <si>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</si>
  <si>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</si>
  <si>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</si>
  <si>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</si>
  <si>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</si>
  <si>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</si>
  <si>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</si>
  <si>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</si>
  <si>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</si>
  <si>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</si>
  <si>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</si>
  <si>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</si>
  <si>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</si>
  <si>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</si>
  <si>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</si>
  <si>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</si>
  <si>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</si>
  <si>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</si>
  <si>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</si>
  <si>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</si>
  <si>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</si>
  <si>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</si>
  <si>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</si>
  <si>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</si>
  <si>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</si>
  <si>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</si>
  <si>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</si>
  <si>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</si>
  <si>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</si>
  <si>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</si>
  <si>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</si>
  <si>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</si>
  <si>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</si>
  <si>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</si>
  <si>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</si>
  <si>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</si>
  <si>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</si>
  <si>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</si>
  <si>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</si>
  <si>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</si>
  <si>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</si>
  <si>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</si>
  <si>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</si>
  <si>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</si>
  <si>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</si>
  <si>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</si>
  <si>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</si>
  <si>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</si>
  <si>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</si>
  <si>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</si>
  <si>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</si>
  <si>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</si>
  <si>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</si>
  <si>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</si>
  <si>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</si>
  <si>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</si>
  <si>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</si>
  <si>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</si>
  <si>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</si>
  <si>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</si>
  <si>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</si>
  <si>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</si>
  <si>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</si>
  <si>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</si>
  <si>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</si>
  <si>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</si>
  <si>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</si>
  <si>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</si>
  <si>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</si>
  <si>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</si>
  <si>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</si>
  <si>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</si>
  <si>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</si>
  <si>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</si>
  <si>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</si>
  <si>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</si>
  <si>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</si>
  <si>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</si>
  <si>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</si>
  <si>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</si>
  <si>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</si>
  <si>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</si>
  <si>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</si>
  <si>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</si>
  <si>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</si>
  <si>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</si>
  <si>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</si>
  <si>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</si>
  <si>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</si>
  <si>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</si>
  <si>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</si>
  <si>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</si>
  <si>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</si>
  <si>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</si>
  <si>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</si>
  <si>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</si>
  <si>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</si>
  <si>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</si>
  <si>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</si>
  <si>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</si>
  <si>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</si>
  <si>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</si>
  <si>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</si>
  <si>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</si>
  <si>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</si>
  <si>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</si>
  <si>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</si>
  <si>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</si>
  <si>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</si>
  <si>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</si>
  <si>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</si>
  <si>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</si>
  <si>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</si>
  <si>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</si>
  <si>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</si>
  <si>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</si>
  <si>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</si>
  <si>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</si>
  <si>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</si>
  <si>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</si>
  <si>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</si>
  <si>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</si>
  <si>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</si>
  <si>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</si>
  <si>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</si>
  <si>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</si>
  <si>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</si>
  <si>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</si>
  <si>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</si>
  <si>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</si>
  <si>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</si>
  <si>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</si>
  <si>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</si>
  <si>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</si>
  <si>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</si>
  <si>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</si>
  <si>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</si>
  <si>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</si>
  <si>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</si>
  <si>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</si>
  <si>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</si>
  <si>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</si>
  <si>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</si>
  <si>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</si>
  <si>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</si>
  <si>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</si>
  <si>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</si>
  <si>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</si>
  <si>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</si>
  <si>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</si>
  <si>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</si>
  <si>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</si>
  <si>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</si>
  <si>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</si>
  <si>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</si>
  <si>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</si>
  <si>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</si>
  <si>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</si>
  <si>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</si>
  <si>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</si>
  <si>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</si>
  <si>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</si>
  <si>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</si>
  <si>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</si>
  <si>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</si>
  <si>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</si>
  <si>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</si>
  <si>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</si>
  <si>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</si>
  <si>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</si>
  <si>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</si>
  <si>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</si>
  <si>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</si>
  <si>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</si>
  <si>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</si>
  <si>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</si>
  <si>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</si>
  <si>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</si>
  <si>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</si>
  <si>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</si>
  <si>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</si>
  <si>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</si>
  <si>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</si>
  <si>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</si>
  <si>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</si>
  <si>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</si>
  <si>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</si>
  <si>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</si>
  <si>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</si>
  <si>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</si>
  <si>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</si>
  <si>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</si>
  <si>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</si>
  <si>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</si>
  <si>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</si>
  <si>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</si>
  <si>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</si>
  <si>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</si>
  <si>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</si>
  <si>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</si>
  <si>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</si>
  <si>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</si>
  <si>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</si>
  <si>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</si>
  <si>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</si>
  <si>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</si>
  <si>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</si>
  <si>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</si>
  <si>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</si>
  <si>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</si>
  <si>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</si>
  <si>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</si>
  <si>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</si>
  <si>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</si>
  <si>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</si>
  <si>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</si>
  <si>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</si>
  <si>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</si>
  <si>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</si>
  <si>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</si>
  <si>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</si>
  <si>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</si>
  <si>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</si>
  <si>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</si>
  <si>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</si>
  <si>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</si>
  <si>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</si>
  <si>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</si>
  <si>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</si>
  <si>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</si>
  <si>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</si>
  <si>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</si>
  <si>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</si>
  <si>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</si>
  <si>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</si>
  <si>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</si>
  <si>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</si>
  <si>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</si>
  <si>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</si>
  <si>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</si>
  <si>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</si>
  <si>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</si>
  <si>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</si>
  <si>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</si>
  <si>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</si>
  <si>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</si>
  <si>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</si>
  <si>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</si>
  <si>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</si>
  <si>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</si>
  <si>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</si>
  <si>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</si>
  <si>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</si>
  <si>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</si>
  <si>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</si>
  <si>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</si>
  <si>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</si>
  <si>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</si>
  <si>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</si>
  <si>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</si>
  <si>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</si>
  <si>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</si>
  <si>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</si>
  <si>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</si>
  <si>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</si>
  <si>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</si>
  <si>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</si>
  <si>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</si>
  <si>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</si>
  <si>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</si>
  <si>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</si>
  <si>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</si>
  <si>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</si>
  <si>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</si>
  <si>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</si>
  <si>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</si>
  <si>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</si>
  <si>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</si>
  <si>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</si>
  <si>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</si>
  <si>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</si>
  <si>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</si>
  <si>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</si>
  <si>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</si>
  <si>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</si>
  <si>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</si>
  <si>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</si>
  <si>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</si>
  <si>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</si>
  <si>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</si>
  <si>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</si>
  <si>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</si>
  <si>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</si>
  <si>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</si>
  <si>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</si>
  <si>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</si>
  <si>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</si>
  <si>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</si>
  <si>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</si>
  <si>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</si>
  <si>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</si>
  <si>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</si>
  <si>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</si>
  <si>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</si>
  <si>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</si>
  <si>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</si>
  <si>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</si>
  <si>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</si>
  <si>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</si>
  <si>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</si>
  <si>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</si>
  <si>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</si>
  <si>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</si>
  <si>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</si>
  <si>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</si>
  <si>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</si>
  <si>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</si>
  <si>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</si>
  <si>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</si>
  <si>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</si>
  <si>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</si>
  <si>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</si>
  <si>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</si>
  <si>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</si>
  <si>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</si>
  <si>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</si>
  <si>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</si>
  <si>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</si>
  <si>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</si>
  <si>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</si>
  <si>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</si>
  <si>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</si>
  <si>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</si>
  <si>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</si>
  <si>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</si>
  <si>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</si>
  <si>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</si>
  <si>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</si>
  <si>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</si>
  <si>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</si>
  <si>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</si>
  <si>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</si>
  <si>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</si>
  <si>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</si>
  <si>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</si>
  <si>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</si>
  <si>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</si>
  <si>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</si>
  <si>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</si>
  <si>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</si>
  <si>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</si>
  <si>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</si>
  <si>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</si>
  <si>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</si>
  <si>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</si>
  <si>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</si>
  <si>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</si>
  <si>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</si>
  <si>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</si>
  <si>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</si>
  <si>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</si>
  <si>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</si>
  <si>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</si>
  <si>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</si>
  <si>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</si>
  <si>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</si>
  <si>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</si>
  <si>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</si>
  <si>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</si>
  <si>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</si>
  <si>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</si>
  <si>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</si>
  <si>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</si>
  <si>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</si>
  <si>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</si>
  <si>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</si>
  <si>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</si>
  <si>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</si>
  <si>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</si>
  <si>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</si>
  <si>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</si>
  <si>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</si>
  <si>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</si>
  <si>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</si>
  <si>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</si>
  <si>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</si>
  <si>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</si>
  <si>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</si>
  <si>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</si>
  <si>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</si>
  <si>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</si>
  <si>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</si>
  <si>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</si>
  <si>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</si>
  <si>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</si>
  <si>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</si>
  <si>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</si>
  <si>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</si>
  <si>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</si>
  <si>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</si>
  <si>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</si>
  <si>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</si>
  <si>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</si>
  <si>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</si>
  <si>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</si>
  <si>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</si>
  <si>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</si>
  <si>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</si>
  <si>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</si>
  <si>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</si>
  <si>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</si>
  <si>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</si>
  <si>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</si>
  <si>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</si>
  <si>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</si>
  <si>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</si>
  <si>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</si>
  <si>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</si>
  <si>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</si>
  <si>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</si>
  <si>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</si>
  <si>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</si>
  <si>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</si>
  <si>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</si>
  <si>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</si>
  <si>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</si>
  <si>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</si>
  <si>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</si>
  <si>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</si>
  <si>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</si>
  <si>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</si>
  <si>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</si>
  <si>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</si>
  <si>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</si>
  <si>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</si>
  <si>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</si>
  <si>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</si>
  <si>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</si>
  <si>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</si>
  <si>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</si>
  <si>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</si>
  <si>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</si>
  <si>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</si>
  <si>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</si>
  <si>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</si>
  <si>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</si>
  <si>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</si>
  <si>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</si>
  <si>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</si>
  <si>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</si>
  <si>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</si>
  <si>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</si>
  <si>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</si>
  <si>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</si>
  <si>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</si>
  <si>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</si>
  <si>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</si>
  <si>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</si>
  <si>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</si>
  <si>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</si>
  <si>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</si>
  <si>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</si>
  <si>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</si>
  <si>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</si>
  <si>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</si>
  <si>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</si>
  <si>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</si>
  <si>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</si>
  <si>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</si>
  <si>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</si>
  <si>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</si>
  <si>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</si>
  <si>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</si>
  <si>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</si>
  <si>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</si>
  <si>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</si>
  <si>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</si>
  <si>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</si>
  <si>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</si>
  <si>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</si>
  <si>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</si>
  <si>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</si>
  <si>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</si>
  <si>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</si>
  <si>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</si>
  <si>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</si>
  <si>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</si>
  <si>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</si>
  <si>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</si>
  <si>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</si>
  <si>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</si>
  <si>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</si>
  <si>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</si>
  <si>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</si>
  <si>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</si>
  <si>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</si>
  <si>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</si>
  <si>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</si>
  <si>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</si>
  <si>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</si>
  <si>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</si>
  <si>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</si>
  <si>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</si>
  <si>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</si>
  <si>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</si>
  <si>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</si>
  <si>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</si>
  <si>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</si>
  <si>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</si>
  <si>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</si>
  <si>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</si>
  <si>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</si>
  <si>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</si>
  <si>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</si>
  <si>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</si>
  <si>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</si>
  <si>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</si>
  <si>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</si>
  <si>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</si>
  <si>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</si>
  <si>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</si>
  <si>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</si>
  <si>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</si>
  <si>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</si>
  <si>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</si>
  <si>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</si>
  <si>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</si>
  <si>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</si>
  <si>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</si>
  <si>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</si>
  <si>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</si>
  <si>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</si>
  <si>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</si>
  <si>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</si>
  <si>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</si>
  <si>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</si>
  <si>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</si>
  <si>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</si>
  <si>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</si>
  <si>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</si>
  <si>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</si>
  <si>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</si>
  <si>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</si>
  <si>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</si>
  <si>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</si>
  <si>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</si>
  <si>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</si>
  <si>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</si>
  <si>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</si>
  <si>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</si>
  <si>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</si>
  <si>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</si>
  <si>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</si>
  <si>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</si>
  <si>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</si>
  <si>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</si>
  <si>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</si>
  <si>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</si>
  <si>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</si>
  <si>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</si>
  <si>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</si>
  <si>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</si>
  <si>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</si>
  <si>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</si>
  <si>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</si>
  <si>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</si>
  <si>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</si>
  <si>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</si>
  <si>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</si>
  <si>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</si>
  <si>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</si>
  <si>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</si>
  <si>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</si>
  <si>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</si>
  <si>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</si>
  <si>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</si>
  <si>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</si>
  <si>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</si>
  <si>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</si>
  <si>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</si>
  <si>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</si>
  <si>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</si>
  <si>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</si>
  <si>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</si>
  <si>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</si>
  <si>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</si>
  <si>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</si>
  <si>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</si>
  <si>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</si>
  <si>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</si>
  <si>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</si>
  <si>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</si>
  <si>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</si>
  <si>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</si>
  <si>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</si>
  <si>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</si>
  <si>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</si>
  <si>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</si>
  <si>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</si>
  <si>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</si>
  <si>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</si>
  <si>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</si>
  <si>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</si>
  <si>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</si>
  <si>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</si>
  <si>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</si>
  <si>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</si>
  <si>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</si>
  <si>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</si>
  <si>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</si>
  <si>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</si>
  <si>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</si>
  <si>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</si>
  <si>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</si>
  <si>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</si>
  <si>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</si>
  <si>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</si>
  <si>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</si>
  <si>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</si>
  <si>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</si>
  <si>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</si>
  <si>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</si>
  <si>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</si>
  <si>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</si>
  <si>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</si>
  <si>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</si>
  <si>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</si>
  <si>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</si>
  <si>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</si>
  <si>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</si>
  <si>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</si>
  <si>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</si>
  <si>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</si>
  <si>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</si>
  <si>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</si>
  <si>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</si>
  <si>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</si>
  <si>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</si>
  <si>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</si>
  <si>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</si>
  <si>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</si>
  <si>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</si>
  <si>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</si>
  <si>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</si>
  <si>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</si>
  <si>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</si>
  <si>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</si>
  <si>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</si>
  <si>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</si>
  <si>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</si>
  <si>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</si>
  <si>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</si>
  <si>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</si>
  <si>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</si>
  <si>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</si>
  <si>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</si>
  <si>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</si>
  <si>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</si>
  <si>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</si>
  <si>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</si>
  <si>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</si>
  <si>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</si>
  <si>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</si>
  <si>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</si>
  <si>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</si>
  <si>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</si>
  <si>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</si>
  <si>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</si>
  <si>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</si>
  <si>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</si>
  <si>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</si>
  <si>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</si>
  <si>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</si>
  <si>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</si>
  <si>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</si>
  <si>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</si>
  <si>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</si>
  <si>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</si>
  <si>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</si>
  <si>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</si>
  <si>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</si>
  <si>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</si>
  <si>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</si>
  <si>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</si>
  <si>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</si>
  <si>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</si>
  <si>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</si>
  <si>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</si>
  <si>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</si>
  <si>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</si>
  <si>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</si>
  <si>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</si>
  <si>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</si>
  <si>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</si>
  <si>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</si>
  <si>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</si>
  <si>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</si>
  <si>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</si>
  <si>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</si>
  <si>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</si>
  <si>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</si>
  <si>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</si>
  <si>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</si>
  <si>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</si>
  <si>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</si>
  <si>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</si>
  <si>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</si>
  <si>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</si>
  <si>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</si>
  <si>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</si>
  <si>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</si>
  <si>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</si>
  <si>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</si>
  <si>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</si>
  <si>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</si>
  <si>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</si>
  <si>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</si>
  <si>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</si>
  <si>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</si>
  <si>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</si>
  <si>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</si>
  <si>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</si>
  <si>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</si>
  <si>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</si>
  <si>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</si>
  <si>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</si>
  <si>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</si>
  <si>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</si>
  <si>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</si>
  <si>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</si>
  <si>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</si>
  <si>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</si>
  <si>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</si>
  <si>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</si>
  <si>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</si>
  <si>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</si>
  <si>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</si>
  <si>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</si>
  <si>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</si>
  <si>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</si>
  <si>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</si>
  <si>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</si>
  <si>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</si>
  <si>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</si>
  <si>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</si>
  <si>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</si>
  <si>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</si>
  <si>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</si>
  <si>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</si>
  <si>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</si>
  <si>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</si>
  <si>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</si>
  <si>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</si>
  <si>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</si>
  <si>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</si>
  <si>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</si>
  <si>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</si>
  <si>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</si>
  <si>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</si>
  <si>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</si>
  <si>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</si>
  <si>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</si>
  <si>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</si>
  <si>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</si>
  <si>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</si>
  <si>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</si>
  <si>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</si>
  <si>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</si>
  <si>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</si>
  <si>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</si>
  <si>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</si>
  <si>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</si>
  <si>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</si>
  <si>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</si>
  <si>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</si>
  <si>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</si>
  <si>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</si>
  <si>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</si>
  <si>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</si>
  <si>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</si>
  <si>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</si>
  <si>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</si>
  <si>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</si>
  <si>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</si>
  <si>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</si>
  <si>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</si>
  <si>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</si>
  <si>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</si>
  <si>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</si>
  <si>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</si>
  <si>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</si>
  <si>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</si>
  <si>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</si>
  <si>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</si>
  <si>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</si>
  <si>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</si>
  <si>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</si>
  <si>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</si>
  <si>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</si>
  <si>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</si>
  <si>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</si>
  <si>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</si>
  <si>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</si>
  <si>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</si>
  <si>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</si>
  <si>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</si>
  <si>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</si>
  <si>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</si>
  <si>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</si>
  <si>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</si>
  <si>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</si>
  <si>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</si>
  <si>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</si>
  <si>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</si>
  <si>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</si>
  <si>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</si>
  <si>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</si>
  <si>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</si>
  <si>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</si>
  <si>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</si>
  <si>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</si>
  <si>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</si>
  <si>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</si>
  <si>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</si>
  <si>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</si>
  <si>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</si>
  <si>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</si>
  <si>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</si>
  <si>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</si>
  <si>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</si>
  <si>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</si>
  <si>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</si>
  <si>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</si>
  <si>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</si>
  <si>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</si>
  <si>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</si>
  <si>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</si>
  <si>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</si>
  <si>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</si>
  <si>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</si>
  <si>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</si>
  <si>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</si>
  <si>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</si>
  <si>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</si>
  <si>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</si>
  <si>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</si>
  <si>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</si>
  <si>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</si>
  <si>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</si>
  <si>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</si>
  <si>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</si>
  <si>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</si>
  <si>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</si>
  <si>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</si>
  <si>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</si>
  <si>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</si>
  <si>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</si>
  <si>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</si>
  <si>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</si>
  <si>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</si>
  <si>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</si>
  <si>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</si>
  <si>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</si>
  <si>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</si>
  <si>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</si>
  <si>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</si>
  <si>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</si>
  <si>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</si>
  <si>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</si>
  <si>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</si>
  <si>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</si>
  <si>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</si>
  <si>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</si>
  <si>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</si>
  <si>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</si>
  <si>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</si>
  <si>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</si>
  <si>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</si>
  <si>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</si>
  <si>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</si>
  <si>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</si>
  <si>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</si>
  <si>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</si>
  <si>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</si>
  <si>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</si>
  <si>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</si>
  <si>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</si>
  <si>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</si>
  <si>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</si>
  <si>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</si>
  <si>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</si>
  <si>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</si>
  <si>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</si>
  <si>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</si>
  <si>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</si>
  <si>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</si>
  <si>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</si>
  <si>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</si>
  <si>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</si>
  <si>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</si>
  <si>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</si>
  <si>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</si>
  <si>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</si>
  <si>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</si>
  <si>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</si>
  <si>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</si>
  <si>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</si>
  <si>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</si>
  <si>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</si>
  <si>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</si>
  <si>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</si>
  <si>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</si>
  <si>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</si>
  <si>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</si>
  <si>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</si>
  <si>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</si>
  <si>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</si>
  <si>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</si>
  <si>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</si>
  <si>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</si>
  <si>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</si>
  <si>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</si>
  <si>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</si>
  <si>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</si>
  <si>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</si>
  <si>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</si>
  <si>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</si>
  <si>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</si>
  <si>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</si>
  <si>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</si>
  <si>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</si>
  <si>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</si>
  <si>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</si>
  <si>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</si>
  <si>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</si>
  <si>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</si>
  <si>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</si>
  <si>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</si>
  <si>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</si>
  <si>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</si>
  <si>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</si>
  <si>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</si>
  <si>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</si>
  <si>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</si>
  <si>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</si>
  <si>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</si>
  <si>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</si>
  <si>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</si>
  <si>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</si>
  <si>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</si>
  <si>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</si>
  <si>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</si>
  <si>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</si>
  <si>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</si>
  <si>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</si>
  <si>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</si>
  <si>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</si>
  <si>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</si>
  <si>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</si>
  <si>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</si>
  <si>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</si>
  <si>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</si>
  <si>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</si>
  <si>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</si>
  <si>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</si>
  <si>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</si>
  <si>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</si>
  <si>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</si>
  <si>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</si>
  <si>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</si>
  <si>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</si>
  <si>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</si>
  <si>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</si>
  <si>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</si>
  <si>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</si>
  <si>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</si>
  <si>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</si>
  <si>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</si>
  <si>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</si>
  <si>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</si>
  <si>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</si>
  <si>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</si>
  <si>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</si>
  <si>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</si>
  <si>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</si>
  <si>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</si>
  <si>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</si>
  <si>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</si>
  <si>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</si>
  <si>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</si>
  <si>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</si>
  <si>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</si>
  <si>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</si>
  <si>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</si>
  <si>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</si>
  <si>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</si>
  <si>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</si>
  <si>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</si>
  <si>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</si>
  <si>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</si>
  <si>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</si>
  <si>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</si>
  <si>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</si>
  <si>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</si>
  <si>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</si>
  <si>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</si>
  <si>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</si>
  <si>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</si>
  <si>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</si>
  <si>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</si>
  <si>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</si>
  <si>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</si>
  <si>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</si>
  <si>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</si>
  <si>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</si>
  <si>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</si>
  <si>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</si>
  <si>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</si>
  <si>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</si>
  <si>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</si>
  <si>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</si>
  <si>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</si>
  <si>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</si>
  <si>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</si>
  <si>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</si>
  <si>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</si>
  <si>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</si>
  <si>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</si>
  <si>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</si>
  <si>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</si>
  <si>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</si>
  <si>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</si>
  <si>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</si>
  <si>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</si>
  <si>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</si>
  <si>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</si>
  <si>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</si>
  <si>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</si>
  <si>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</si>
  <si>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</si>
  <si>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</si>
  <si>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</si>
  <si>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</si>
  <si>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</si>
  <si>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</si>
  <si>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</si>
  <si>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</si>
  <si>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</si>
  <si>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</si>
  <si>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</si>
  <si>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</si>
  <si>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</si>
  <si>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</si>
  <si>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</si>
  <si>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</si>
  <si>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</si>
  <si>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</si>
  <si>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</si>
  <si>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</si>
  <si>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</si>
  <si>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</si>
  <si>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</si>
  <si>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</si>
  <si>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</si>
  <si>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</si>
  <si>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</si>
  <si>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</si>
  <si>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</si>
  <si>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</si>
  <si>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</si>
  <si>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</si>
  <si>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</si>
  <si>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</si>
  <si>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</si>
  <si>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</si>
  <si>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</si>
  <si>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</si>
  <si>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</si>
  <si>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</si>
  <si>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</si>
  <si>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</si>
  <si>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</si>
  <si>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</si>
  <si>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</si>
  <si>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</si>
  <si>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</si>
  <si>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</si>
  <si>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</si>
  <si>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</si>
  <si>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</si>
  <si>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</si>
  <si>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</si>
  <si>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</si>
  <si>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</si>
  <si>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</si>
  <si>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</si>
  <si>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</si>
  <si>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</si>
  <si>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</si>
  <si>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</si>
  <si>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</si>
  <si>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</si>
  <si>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</si>
  <si>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</si>
  <si>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</si>
  <si>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</si>
  <si>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</si>
  <si>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</si>
  <si>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</si>
  <si>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</si>
  <si>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</si>
  <si>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</si>
  <si>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</si>
  <si>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</si>
  <si>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</si>
  <si>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</si>
  <si>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</si>
  <si>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</si>
  <si>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</si>
  <si>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</si>
  <si>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</si>
  <si>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</si>
  <si>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</si>
  <si>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</si>
  <si>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</si>
  <si>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</si>
  <si>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</si>
  <si>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</si>
  <si>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</si>
  <si>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</si>
  <si>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</si>
  <si>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</si>
  <si>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</si>
  <si>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</si>
  <si>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</si>
  <si>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</si>
  <si>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</si>
  <si>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</si>
  <si>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</si>
  <si>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</si>
  <si>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</si>
  <si>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</si>
  <si>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</si>
  <si>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</si>
  <si>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</si>
  <si>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</si>
  <si>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</si>
  <si>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</si>
  <si>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</si>
  <si>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</si>
  <si>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</si>
  <si>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</si>
  <si>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</si>
  <si>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</si>
  <si>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</si>
  <si>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</si>
  <si>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</si>
  <si>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</si>
  <si>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</si>
  <si>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</si>
  <si>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</si>
  <si>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</si>
  <si>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</si>
  <si>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</si>
  <si>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</si>
  <si>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</si>
  <si>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</si>
  <si>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</si>
  <si>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</si>
  <si>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</si>
  <si>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</si>
  <si>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</si>
  <si>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</si>
  <si>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</si>
  <si>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</si>
  <si>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</si>
  <si>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</si>
  <si>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</si>
  <si>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</si>
  <si>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</si>
  <si>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</si>
  <si>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</si>
  <si>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</si>
  <si>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</si>
  <si>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</si>
  <si>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</si>
  <si>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</si>
  <si>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</si>
  <si>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</si>
  <si>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</si>
  <si>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</si>
  <si>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</si>
  <si>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</si>
  <si>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</si>
  <si>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</si>
  <si>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</si>
  <si>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</si>
  <si>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</si>
  <si>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</si>
  <si>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</si>
  <si>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</si>
  <si>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</si>
  <si>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</si>
  <si>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</si>
  <si>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</si>
  <si>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</si>
  <si>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</si>
  <si>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</si>
  <si>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</si>
  <si>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</si>
  <si>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</si>
  <si>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</si>
  <si>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</si>
  <si>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</si>
  <si>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</si>
  <si>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</si>
  <si>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</si>
  <si>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</si>
  <si>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</si>
  <si>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</si>
  <si>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</si>
  <si>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</si>
  <si>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</si>
  <si>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</si>
  <si>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</si>
  <si>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</si>
  <si>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</si>
  <si>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</si>
  <si>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</si>
  <si>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</si>
  <si>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</si>
  <si>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</si>
  <si>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</si>
  <si>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</si>
  <si>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</si>
  <si>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</si>
  <si>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</si>
  <si>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</si>
  <si>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</si>
  <si>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</si>
  <si>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</si>
  <si>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</si>
  <si>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</si>
  <si>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</si>
  <si>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</si>
  <si>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</si>
  <si>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</si>
  <si>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</si>
  <si>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</si>
  <si>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</si>
  <si>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</si>
  <si>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</si>
  <si>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</si>
  <si>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</si>
  <si>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</si>
  <si>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</si>
  <si>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</si>
  <si>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</si>
  <si>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</si>
  <si>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</si>
  <si>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</si>
  <si>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</si>
  <si>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</si>
  <si>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</si>
  <si>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</si>
  <si>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</si>
  <si>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</si>
  <si>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</si>
  <si>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</si>
  <si>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</si>
  <si>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</si>
  <si>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</si>
  <si>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</si>
  <si>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</si>
  <si>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</si>
  <si>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</si>
  <si>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</si>
  <si>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</si>
  <si>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</si>
  <si>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</si>
  <si>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</si>
  <si>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</si>
  <si>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</si>
  <si>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</si>
  <si>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</si>
  <si>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</si>
  <si>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</si>
  <si>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</si>
  <si>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</si>
  <si>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</si>
  <si>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</si>
  <si>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</si>
  <si>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</si>
  <si>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</si>
  <si>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</si>
  <si>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</si>
  <si>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</si>
  <si>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</si>
  <si>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</si>
  <si>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</si>
  <si>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</si>
  <si>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</si>
  <si>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</si>
  <si>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</si>
  <si>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</si>
  <si>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</si>
  <si>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</si>
  <si>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</si>
  <si>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</si>
  <si>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</si>
  <si>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</si>
  <si>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</si>
  <si>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</si>
  <si>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</si>
  <si>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</si>
  <si>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</si>
  <si>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</si>
  <si>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</si>
  <si>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</si>
  <si>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</si>
  <si>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</si>
  <si>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</si>
  <si>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</si>
  <si>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</si>
  <si>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</si>
  <si>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</si>
  <si>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</si>
  <si>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</si>
  <si>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</si>
  <si>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</si>
  <si>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</si>
  <si>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</si>
  <si>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</si>
  <si>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</si>
  <si>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</si>
  <si>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</si>
  <si>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</si>
  <si>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</si>
  <si>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</si>
  <si>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</si>
  <si>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</si>
  <si>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</si>
  <si>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</si>
  <si>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</si>
  <si>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</si>
  <si>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</si>
  <si>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</si>
  <si>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</si>
  <si>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</si>
  <si>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</si>
  <si>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</si>
  <si>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</si>
  <si>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</si>
  <si>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</si>
  <si>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</si>
  <si>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</si>
  <si>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</si>
  <si>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</si>
  <si>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</si>
  <si>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</si>
  <si>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</si>
  <si>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</si>
  <si>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</si>
  <si>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</si>
  <si>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</si>
  <si>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</si>
  <si>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</si>
  <si>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</si>
  <si>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</si>
  <si>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</si>
  <si>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</si>
  <si>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</si>
  <si>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</si>
  <si>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</si>
  <si>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</si>
  <si>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</si>
  <si>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</si>
  <si>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</si>
  <si>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</si>
  <si>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</si>
  <si>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</si>
  <si>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</si>
  <si>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</si>
  <si>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</si>
  <si>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</si>
  <si>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</si>
  <si>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</si>
  <si>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</si>
  <si>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</si>
  <si>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</si>
  <si>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</si>
  <si>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</si>
  <si>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</si>
  <si>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</si>
  <si>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</si>
  <si>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</si>
  <si>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</si>
  <si>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</si>
  <si>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</si>
  <si>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</si>
  <si>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</si>
  <si>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</si>
  <si>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</si>
  <si>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</si>
  <si>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</si>
  <si>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</si>
  <si>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</si>
  <si>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</si>
  <si>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</si>
  <si>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</si>
  <si>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</si>
  <si>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</si>
  <si>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</si>
  <si>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</si>
  <si>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</si>
  <si>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</si>
  <si>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</si>
  <si>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</si>
  <si>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</si>
  <si>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</si>
  <si>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</si>
  <si>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</si>
  <si>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</si>
  <si>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</si>
  <si>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</si>
  <si>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</si>
  <si>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</si>
  <si>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</si>
  <si>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</si>
  <si>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</si>
  <si>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</si>
  <si>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</si>
  <si>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</si>
  <si>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</si>
  <si>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</si>
  <si>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</si>
  <si>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</si>
  <si>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</si>
  <si>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</si>
  <si>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</si>
  <si>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</si>
  <si>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</si>
  <si>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</si>
  <si>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</si>
  <si>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</si>
  <si>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</si>
  <si>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</si>
  <si>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</si>
  <si>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</si>
  <si>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</si>
  <si>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</si>
  <si>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</si>
  <si>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</si>
  <si>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</si>
  <si>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</si>
  <si>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</si>
  <si>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</si>
  <si>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</si>
  <si>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</si>
  <si>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</si>
  <si>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</si>
  <si>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</si>
  <si>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</si>
  <si>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</si>
  <si>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</si>
  <si>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</si>
  <si>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</si>
  <si>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</si>
  <si>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</si>
  <si>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</si>
  <si>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</si>
  <si>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</si>
  <si>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</si>
  <si>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</si>
  <si>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</si>
  <si>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</si>
  <si>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</si>
  <si>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</si>
  <si>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</si>
  <si>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</si>
  <si>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</si>
  <si>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</si>
  <si>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</si>
  <si>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</si>
  <si>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</si>
  <si>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</si>
  <si>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</si>
  <si>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</si>
  <si>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</si>
  <si>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</si>
  <si>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</si>
  <si>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</si>
  <si>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</si>
  <si>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</si>
  <si>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</si>
  <si>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</si>
  <si>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</si>
  <si>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</si>
  <si>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</si>
  <si>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</si>
  <si>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</si>
  <si>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</si>
  <si>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</si>
  <si>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</si>
  <si>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</si>
  <si>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</si>
  <si>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</si>
  <si>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</si>
  <si>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</si>
  <si>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</si>
  <si>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</si>
  <si>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</si>
  <si>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</si>
  <si>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</si>
  <si>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</si>
  <si>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</si>
  <si>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</si>
  <si>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</si>
  <si>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</si>
  <si>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</si>
  <si>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</si>
  <si>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</si>
  <si>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</si>
  <si>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</si>
  <si>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</si>
  <si>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</si>
  <si>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</si>
  <si>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</si>
  <si>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</si>
  <si>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</si>
  <si>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</si>
  <si>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</si>
  <si>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</si>
  <si>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</si>
  <si>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</si>
  <si>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</si>
  <si>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</si>
  <si>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</si>
  <si>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</si>
  <si>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</si>
  <si>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</si>
  <si>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</si>
  <si>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</si>
  <si>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</si>
  <si>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</si>
  <si>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</si>
  <si>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</si>
  <si>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</si>
  <si>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</si>
  <si>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</si>
  <si>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</si>
  <si>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</si>
  <si>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</si>
  <si>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</si>
  <si>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</si>
  <si>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</si>
  <si>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</si>
  <si>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</si>
  <si>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</si>
  <si>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</si>
  <si>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</si>
  <si>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</si>
  <si>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</si>
  <si>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</si>
  <si>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</si>
  <si>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</si>
  <si>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</si>
  <si>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</si>
  <si>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</si>
  <si>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</si>
  <si>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</si>
  <si>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</si>
  <si>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</si>
  <si>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</si>
  <si>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</si>
  <si>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</si>
  <si>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</si>
  <si>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</si>
  <si>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</si>
  <si>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</si>
  <si>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</si>
  <si>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</si>
  <si>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</si>
  <si>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</si>
  <si>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</si>
  <si>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</si>
  <si>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</si>
  <si>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</si>
  <si>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</si>
  <si>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</si>
  <si>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</si>
  <si>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</si>
  <si>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</si>
  <si>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</si>
  <si>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</si>
  <si>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</si>
  <si>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</si>
  <si>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</si>
  <si>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</si>
  <si>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</si>
  <si>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</si>
  <si>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</si>
  <si>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</si>
  <si>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</si>
  <si>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</si>
  <si>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</si>
  <si>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</si>
  <si>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</si>
  <si>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</si>
  <si>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</si>
  <si>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</si>
  <si>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</si>
  <si>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</si>
  <si>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</si>
  <si>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</si>
  <si>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</si>
  <si>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</si>
  <si>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</si>
  <si>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</si>
  <si>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</si>
  <si>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</si>
  <si>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</si>
  <si>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</si>
  <si>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</si>
  <si>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</si>
  <si>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</si>
  <si>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</si>
  <si>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</si>
  <si>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</si>
  <si>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</si>
  <si>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</si>
  <si>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</si>
  <si>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</si>
  <si>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</si>
  <si>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</si>
  <si>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</si>
  <si>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</si>
  <si>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</si>
  <si>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</si>
  <si>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</si>
  <si>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</si>
  <si>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</si>
  <si>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</si>
  <si>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</si>
  <si>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</si>
  <si>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</si>
  <si>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</si>
  <si>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</si>
  <si>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</si>
  <si>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</si>
  <si>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</si>
  <si>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</si>
  <si>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</si>
  <si>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</si>
  <si>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</si>
  <si>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</si>
  <si>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</si>
  <si>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</si>
  <si>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</si>
  <si>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</si>
  <si>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</si>
  <si>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</si>
  <si>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</si>
  <si>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</si>
  <si>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</si>
  <si>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</si>
  <si>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</si>
  <si>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</si>
  <si>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</si>
  <si>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</si>
  <si>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</si>
  <si>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</si>
  <si>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</si>
  <si>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</si>
  <si>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</si>
  <si>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</si>
  <si>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</si>
  <si>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</si>
  <si>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</si>
  <si>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</si>
  <si>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</si>
  <si>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</si>
  <si>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</si>
  <si>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</si>
  <si>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</si>
  <si>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</si>
  <si>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</si>
  <si>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</si>
  <si>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</si>
  <si>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</si>
  <si>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</si>
  <si>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</si>
  <si>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</si>
  <si>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</si>
  <si>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</si>
  <si>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</si>
  <si>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</si>
  <si>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</si>
  <si>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</si>
  <si>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</si>
  <si>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</si>
  <si>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</si>
  <si>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</si>
  <si>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</si>
  <si>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</si>
  <si>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</si>
  <si>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</si>
  <si>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</si>
  <si>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</si>
  <si>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</si>
  <si>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</si>
  <si>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</si>
  <si>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</si>
  <si>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</si>
  <si>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</si>
  <si>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</si>
  <si>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</si>
  <si>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</si>
  <si>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</si>
  <si>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</si>
  <si>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</si>
  <si>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</si>
  <si>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</si>
  <si>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</si>
  <si>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</si>
  <si>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</si>
  <si>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</si>
  <si>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</si>
  <si>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</si>
  <si>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</si>
  <si>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</si>
  <si>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</si>
  <si>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</si>
  <si>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</si>
  <si>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</si>
  <si>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</si>
  <si>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</si>
  <si>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</si>
  <si>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</si>
  <si>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</si>
  <si>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</si>
  <si>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</si>
  <si>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</si>
  <si>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</si>
  <si>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</si>
  <si>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</si>
  <si>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</si>
  <si>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</si>
  <si>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</si>
  <si>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</si>
  <si>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</si>
  <si>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</si>
  <si>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</si>
  <si>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</si>
  <si>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</si>
  <si>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</si>
  <si>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</si>
  <si>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</si>
  <si>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</si>
  <si>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</si>
  <si>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</si>
  <si>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</si>
  <si>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</si>
  <si>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</si>
  <si>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</si>
  <si>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</si>
  <si>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</si>
  <si>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</si>
  <si>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</si>
  <si>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</si>
  <si>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</si>
  <si>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</si>
  <si>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</si>
  <si>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</si>
  <si>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</si>
  <si>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</si>
  <si>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</si>
  <si>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</si>
  <si>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</si>
  <si>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</si>
  <si>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</si>
  <si>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</si>
  <si>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</si>
  <si>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</si>
  <si>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</si>
  <si>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</si>
  <si>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</si>
  <si>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</si>
  <si>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</si>
  <si>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</si>
  <si>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</si>
  <si>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</si>
  <si>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</si>
  <si>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</si>
  <si>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</si>
  <si>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</si>
  <si>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</si>
  <si>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</si>
  <si>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</si>
  <si>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</si>
  <si>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</si>
  <si>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</si>
  <si>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</si>
  <si>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</si>
  <si>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</si>
  <si>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</si>
  <si>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</si>
  <si>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</si>
  <si>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</si>
  <si>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</si>
  <si>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</si>
  <si>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</si>
  <si>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</si>
  <si>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</si>
  <si>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</si>
  <si>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</si>
  <si>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</si>
  <si>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</si>
  <si>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</si>
  <si>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</si>
  <si>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</si>
  <si>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</si>
  <si>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</si>
  <si>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</si>
  <si>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</si>
  <si>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</si>
  <si>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</si>
  <si>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</si>
  <si>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</si>
  <si>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</si>
  <si>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</si>
  <si>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</si>
  <si>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</si>
  <si>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</si>
  <si>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</si>
  <si>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</si>
  <si>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</si>
  <si>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</si>
  <si>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</si>
  <si>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</si>
  <si>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</si>
  <si>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</si>
  <si>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</si>
  <si>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</si>
  <si>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</si>
  <si>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</si>
  <si>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</si>
  <si>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</si>
  <si>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</si>
  <si>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</si>
  <si>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</si>
  <si>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</si>
  <si>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</si>
  <si>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</si>
  <si>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</si>
  <si>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</si>
  <si>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</si>
  <si>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</si>
  <si>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</si>
  <si>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</si>
  <si>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</si>
  <si>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</si>
  <si>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</si>
  <si>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</si>
  <si>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</si>
  <si>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</si>
  <si>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</si>
  <si>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</si>
  <si>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</si>
  <si>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</si>
  <si>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</si>
  <si>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</si>
  <si>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</si>
  <si>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</si>
  <si>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</si>
  <si>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</si>
  <si>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</si>
  <si>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</si>
  <si>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</si>
  <si>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</si>
  <si>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</si>
  <si>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</si>
  <si>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</si>
  <si>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</si>
  <si>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</si>
  <si>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</si>
  <si>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</si>
  <si>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</si>
  <si>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</si>
  <si>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</si>
  <si>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</si>
  <si>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</si>
  <si>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</si>
  <si>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</si>
  <si>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</si>
  <si>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</si>
  <si>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</si>
  <si>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</si>
  <si>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</si>
  <si>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</si>
  <si>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</si>
  <si>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</si>
  <si>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</si>
  <si>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</si>
  <si>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</si>
  <si>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</si>
  <si>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</si>
  <si>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</si>
  <si>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</si>
  <si>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</si>
  <si>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</si>
  <si>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</si>
  <si>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</si>
  <si>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</si>
  <si>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</si>
  <si>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</si>
  <si>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</si>
  <si>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</si>
  <si>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</si>
  <si>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</si>
  <si>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</si>
  <si>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</si>
  <si>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</si>
  <si>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</si>
  <si>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</si>
  <si>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</si>
  <si>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</si>
  <si>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</si>
  <si>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</si>
  <si>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</si>
  <si>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</si>
  <si>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</si>
  <si>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</si>
  <si>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</si>
  <si>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</si>
  <si>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</si>
  <si>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</si>
  <si>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</si>
  <si>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</si>
  <si>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</si>
  <si>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</si>
  <si>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</si>
  <si>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</si>
  <si>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</si>
  <si>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</si>
  <si>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</si>
  <si>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</si>
  <si>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</si>
  <si>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</si>
  <si>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</si>
  <si>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</si>
  <si>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</si>
  <si>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</si>
  <si>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</si>
  <si>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</si>
  <si>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</si>
  <si>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</si>
  <si>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</si>
  <si>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</si>
  <si>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</si>
  <si>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</si>
  <si>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</si>
  <si>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</si>
  <si>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</si>
  <si>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</si>
  <si>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</si>
  <si>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</si>
  <si>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</si>
  <si>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</si>
  <si>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</si>
  <si>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</si>
  <si>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</si>
  <si>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</si>
  <si>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</si>
  <si>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</si>
  <si>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</si>
  <si>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</si>
  <si>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</si>
  <si>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</si>
  <si>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</si>
  <si>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</si>
  <si>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</si>
  <si>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</si>
  <si>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</si>
  <si>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</si>
  <si>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</si>
  <si>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</si>
  <si>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</si>
  <si>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</si>
  <si>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</si>
  <si>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</si>
  <si>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</si>
  <si>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</si>
  <si>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</si>
  <si>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</si>
  <si>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</si>
  <si>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</si>
  <si>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</si>
  <si>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</si>
  <si>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</si>
  <si>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</si>
  <si>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</si>
  <si>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</si>
  <si>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</si>
  <si>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</si>
  <si>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</si>
  <si>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</si>
  <si>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</si>
  <si>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</si>
  <si>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</si>
  <si>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</si>
  <si>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</si>
  <si>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</si>
  <si>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</si>
  <si>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</si>
  <si>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</si>
  <si>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</si>
  <si>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</si>
  <si>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</si>
  <si>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</si>
  <si>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</si>
  <si>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</si>
  <si>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</si>
  <si>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</si>
  <si>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</si>
  <si>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</si>
  <si>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</si>
  <si>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</si>
  <si>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</si>
  <si>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</si>
  <si>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</si>
  <si>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</si>
  <si>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</si>
  <si>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</si>
  <si>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</si>
  <si>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</si>
  <si>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</si>
  <si>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</si>
  <si>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</si>
  <si>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</si>
  <si>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</si>
  <si>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</si>
  <si>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</si>
  <si>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</si>
  <si>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</si>
  <si>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</si>
  <si>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</si>
  <si>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</si>
  <si>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</si>
  <si>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</si>
  <si>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</si>
  <si>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</si>
  <si>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</si>
  <si>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</si>
  <si>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</si>
  <si>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</si>
  <si>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</si>
  <si>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</si>
  <si>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</si>
  <si>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</si>
  <si>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</si>
  <si>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</si>
  <si>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</si>
  <si>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</si>
  <si>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</si>
  <si>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</si>
  <si>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</si>
  <si>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</si>
  <si>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</si>
  <si>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</si>
  <si>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</si>
  <si>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</si>
  <si>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</si>
  <si>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</si>
  <si>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</si>
  <si>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</si>
  <si>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</si>
  <si>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</si>
  <si>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</si>
  <si>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</si>
  <si>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</si>
  <si>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</si>
  <si>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</si>
  <si>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</si>
  <si>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</si>
  <si>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</si>
  <si>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</si>
  <si>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</si>
  <si>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</si>
  <si>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</si>
  <si>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</si>
  <si>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</si>
  <si>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</si>
  <si>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</si>
  <si>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</si>
  <si>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</si>
  <si>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</si>
  <si>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</si>
  <si>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</si>
  <si>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</si>
  <si>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</si>
  <si>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</si>
  <si>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</si>
  <si>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</si>
  <si>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</si>
  <si>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</si>
  <si>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</si>
  <si>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</si>
  <si>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</si>
  <si>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</si>
  <si>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</si>
  <si>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</si>
  <si>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</si>
  <si>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</si>
  <si>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</si>
  <si>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</si>
  <si>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</si>
  <si>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</si>
  <si>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</si>
  <si>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</si>
  <si>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</si>
  <si>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</si>
  <si>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</si>
  <si>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</si>
  <si>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</si>
  <si>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</si>
  <si>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</si>
  <si>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</si>
  <si>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</si>
  <si>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</si>
  <si>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</si>
  <si>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</si>
  <si>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</si>
  <si>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</si>
  <si>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</si>
  <si>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</si>
  <si>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</si>
  <si>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</si>
  <si>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</si>
  <si>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</si>
  <si>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</si>
  <si>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</si>
  <si>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</si>
  <si>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</si>
  <si>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</si>
  <si>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</si>
  <si>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</si>
  <si>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</si>
  <si>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</si>
  <si>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</si>
  <si>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</si>
  <si>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</si>
  <si>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</si>
  <si>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</si>
  <si>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</si>
  <si>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</si>
  <si>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</si>
  <si>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</si>
  <si>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</si>
  <si>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</si>
  <si>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</si>
  <si>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</si>
  <si>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</si>
  <si>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</si>
  <si>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</si>
  <si>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</si>
  <si>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</si>
  <si>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</si>
  <si>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</si>
  <si>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</si>
  <si>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</si>
  <si>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</si>
  <si>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</si>
  <si>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</si>
  <si>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</si>
  <si>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</si>
  <si>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</si>
  <si>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</si>
  <si>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</si>
  <si>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</si>
  <si>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</si>
  <si>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</si>
  <si>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</si>
  <si>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</si>
  <si>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</si>
  <si>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</si>
  <si>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</si>
  <si>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</si>
  <si>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</si>
  <si>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</si>
  <si>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</si>
  <si>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</si>
  <si>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</si>
  <si>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</si>
  <si>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</si>
  <si>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</si>
  <si>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</si>
  <si>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</si>
  <si>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</si>
  <si>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</si>
  <si>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</si>
  <si>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</si>
  <si>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</si>
  <si>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</si>
  <si>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</si>
  <si>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</si>
  <si>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</si>
  <si>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</si>
  <si>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</si>
  <si>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</si>
  <si>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</si>
  <si>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</si>
  <si>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</si>
  <si>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</si>
  <si>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</si>
  <si>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</si>
  <si>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</si>
  <si>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</si>
  <si>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</si>
  <si>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</si>
  <si>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</si>
  <si>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</si>
  <si>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</si>
  <si>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</si>
  <si>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</si>
  <si>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</si>
  <si>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</si>
  <si>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</si>
  <si>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</si>
  <si>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</si>
  <si>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</si>
  <si>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</si>
  <si>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</si>
  <si>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</si>
  <si>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</si>
  <si>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</si>
  <si>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</si>
  <si>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</si>
  <si>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</si>
  <si>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</si>
  <si>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</si>
  <si>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</si>
  <si>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</si>
  <si>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</si>
  <si>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</si>
  <si>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</si>
  <si>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</si>
  <si>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</si>
  <si>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</si>
  <si>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</si>
  <si>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</si>
  <si>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</si>
  <si>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</si>
  <si>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</si>
  <si>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</si>
  <si>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</si>
  <si>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</si>
  <si>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</si>
  <si>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</si>
  <si>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</si>
  <si>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</si>
  <si>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</si>
  <si>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</si>
  <si>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</si>
  <si>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</si>
  <si>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</si>
  <si>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</si>
  <si>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</si>
  <si>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</si>
  <si>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</si>
  <si>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</si>
  <si>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</si>
  <si>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</si>
  <si>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</si>
  <si>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</si>
  <si>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</si>
  <si>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</si>
  <si>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</si>
  <si>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</si>
  <si>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</si>
  <si>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</si>
  <si>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</si>
  <si>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</si>
  <si>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</si>
  <si>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</si>
  <si>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</si>
  <si>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</si>
  <si>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</si>
  <si>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</si>
  <si>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</si>
  <si>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</si>
  <si>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</si>
  <si>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</si>
  <si>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</si>
  <si>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</si>
  <si>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</si>
  <si>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</si>
  <si>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</si>
  <si>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</si>
  <si>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</si>
  <si>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</si>
  <si>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</si>
  <si>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</si>
  <si>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</si>
  <si>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</si>
  <si>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</si>
  <si>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</si>
  <si>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</si>
  <si>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</si>
  <si>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</si>
  <si>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</si>
  <si>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</si>
  <si>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</si>
  <si>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</si>
  <si>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</si>
  <si>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</si>
  <si>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</si>
  <si>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</si>
  <si>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</si>
  <si>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</si>
  <si>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</si>
  <si>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</si>
  <si>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</si>
  <si>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</si>
  <si>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</si>
  <si>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</si>
  <si>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</si>
  <si>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</si>
  <si>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</si>
  <si>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</si>
  <si>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</si>
  <si>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</si>
  <si>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</si>
  <si>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</si>
  <si>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</si>
  <si>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</si>
  <si>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</si>
  <si>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</si>
  <si>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</si>
  <si>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</si>
  <si>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</si>
  <si>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</si>
  <si>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</si>
  <si>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</si>
  <si>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</si>
  <si>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</si>
  <si>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</si>
  <si>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</si>
  <si>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</si>
  <si>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</si>
  <si>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</si>
  <si>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</si>
  <si>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</si>
  <si>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</si>
  <si>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</si>
  <si>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</si>
  <si>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</si>
  <si>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</si>
  <si>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</si>
  <si>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</si>
  <si>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</si>
  <si>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</si>
  <si>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</si>
  <si>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</si>
  <si>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</si>
  <si>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</si>
  <si>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</si>
  <si>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</si>
  <si>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</si>
  <si>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</si>
  <si>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</si>
  <si>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</si>
  <si>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</si>
  <si>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</si>
  <si>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</si>
  <si>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</si>
  <si>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</si>
  <si>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</si>
  <si>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</si>
  <si>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</si>
  <si>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</si>
  <si>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</si>
  <si>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</si>
  <si>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</si>
  <si>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</si>
  <si>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</si>
  <si>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</si>
  <si>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</si>
  <si>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</si>
  <si>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</si>
  <si>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</si>
  <si>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</si>
  <si>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</si>
  <si>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</si>
  <si>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</si>
  <si>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</si>
  <si>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</si>
  <si>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</si>
  <si>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</si>
  <si>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</si>
  <si>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</si>
  <si>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</si>
  <si>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</si>
  <si>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</si>
  <si>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</si>
  <si>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</si>
  <si>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</si>
  <si>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</si>
  <si>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</si>
  <si>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</si>
  <si>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</si>
  <si>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</si>
  <si>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</si>
  <si>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</si>
  <si>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</si>
  <si>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</si>
  <si>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</si>
  <si>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</si>
  <si>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</si>
  <si>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</si>
  <si>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</si>
  <si>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</si>
  <si>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</si>
  <si>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</si>
  <si>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</si>
  <si>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</si>
  <si>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</si>
  <si>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</si>
  <si>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</si>
  <si>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</si>
  <si>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</si>
  <si>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</si>
  <si>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</si>
  <si>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</si>
  <si>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</si>
  <si>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</si>
  <si>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</si>
  <si>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</si>
  <si>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</si>
  <si>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</si>
  <si>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</si>
  <si>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</si>
  <si>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</si>
  <si>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</si>
  <si>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</si>
  <si>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</si>
  <si>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</si>
  <si>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</si>
  <si>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</si>
  <si>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</si>
  <si>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</si>
  <si>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</si>
  <si>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</si>
  <si>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</si>
  <si>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</si>
  <si>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</si>
  <si>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</si>
  <si>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</si>
  <si>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</si>
  <si>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</si>
  <si>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</si>
  <si>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</si>
  <si>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</si>
  <si>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</si>
  <si>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</si>
  <si>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</si>
  <si>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</si>
  <si>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</si>
  <si>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</si>
  <si>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</si>
  <si>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</si>
  <si>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</si>
  <si>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</si>
  <si>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</si>
  <si>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</si>
  <si>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</si>
  <si>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</si>
  <si>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</si>
  <si>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</si>
  <si>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</si>
  <si>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</si>
  <si>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</si>
  <si>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</si>
  <si>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</si>
  <si>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</si>
  <si>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</si>
  <si>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</si>
  <si>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</si>
  <si>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</si>
  <si>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</si>
  <si>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</si>
  <si>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</si>
  <si>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</si>
  <si>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</si>
  <si>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</si>
  <si>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</si>
  <si>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</si>
  <si>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</si>
  <si>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</si>
  <si>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</si>
  <si>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</si>
  <si>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</si>
  <si>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</si>
  <si>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</si>
  <si>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</si>
  <si>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</si>
  <si>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</si>
  <si>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</si>
  <si>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</si>
  <si>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</si>
  <si>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</si>
  <si>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</si>
  <si>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</si>
  <si>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</si>
  <si>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</si>
  <si>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</si>
  <si>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</si>
  <si>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</si>
  <si>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</si>
  <si>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</si>
  <si>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</si>
  <si>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</si>
  <si>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</si>
  <si>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</si>
  <si>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</si>
  <si>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</si>
  <si>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</si>
  <si>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</si>
  <si>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</si>
  <si>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</si>
  <si>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</si>
  <si>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</si>
  <si>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</si>
  <si>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</si>
  <si>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</si>
  <si>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</si>
  <si>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</si>
  <si>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</si>
  <si>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</si>
  <si>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</si>
  <si>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</si>
  <si>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</si>
  <si>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</si>
  <si>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</si>
  <si>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</si>
  <si>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</si>
  <si>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</si>
  <si>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</si>
  <si>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</si>
  <si>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</si>
  <si>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</si>
  <si>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</si>
  <si>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</si>
  <si>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</si>
  <si>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</si>
  <si>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</si>
  <si>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</si>
  <si>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</si>
  <si>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</si>
  <si>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</si>
  <si>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</si>
  <si>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</si>
  <si>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</si>
  <si>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</si>
  <si>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</si>
  <si>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</si>
  <si>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</si>
  <si>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</si>
  <si>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</si>
  <si>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</si>
  <si>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</si>
  <si>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</si>
  <si>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</si>
  <si>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</si>
  <si>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</si>
  <si>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</si>
  <si>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</si>
  <si>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</si>
  <si>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</si>
  <si>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</si>
  <si>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</si>
  <si>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</si>
  <si>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</si>
  <si>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</si>
  <si>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</si>
  <si>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</si>
  <si>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</si>
  <si>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</si>
  <si>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</si>
  <si>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</si>
  <si>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</si>
  <si>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</si>
  <si>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</si>
  <si>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</si>
  <si>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</si>
  <si>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</si>
  <si>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</si>
  <si>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</si>
  <si>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</si>
  <si>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</si>
  <si>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</si>
  <si>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</si>
  <si>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</si>
  <si>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</si>
  <si>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</si>
  <si>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</si>
  <si>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</si>
  <si>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</si>
  <si>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</si>
  <si>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</si>
  <si>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</si>
  <si>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</si>
  <si>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</si>
  <si>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</si>
  <si>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</si>
  <si>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</si>
  <si>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</si>
  <si>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</si>
  <si>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</si>
  <si>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</si>
  <si>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</si>
  <si>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</si>
  <si>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</si>
  <si>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</si>
  <si>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</si>
  <si>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</si>
  <si>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</si>
  <si>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</si>
  <si>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</si>
  <si>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</si>
  <si>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</si>
  <si>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</si>
  <si>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</si>
  <si>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</si>
  <si>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</si>
  <si>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</si>
  <si>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</si>
  <si>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</si>
  <si>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</si>
  <si>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</si>
  <si>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</si>
  <si>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</si>
  <si>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</si>
  <si>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</si>
  <si>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</si>
  <si>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</si>
  <si>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</si>
  <si>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</si>
  <si>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</si>
  <si>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</si>
  <si>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</si>
  <si>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</si>
  <si>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</si>
  <si>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</si>
  <si>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</si>
  <si>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</si>
  <si>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</si>
  <si>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</si>
  <si>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</si>
  <si>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</si>
  <si>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</si>
  <si>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</si>
  <si>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</si>
  <si>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</si>
  <si>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</si>
  <si>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</si>
  <si>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</si>
  <si>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</si>
  <si>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</si>
  <si>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</si>
  <si>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</si>
  <si>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</si>
  <si>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</si>
  <si>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</si>
  <si>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</si>
  <si>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</si>
  <si>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</si>
  <si>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</si>
  <si>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</si>
  <si>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</si>
  <si>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</si>
  <si>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</si>
  <si>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</si>
  <si>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</si>
  <si>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</si>
  <si>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</si>
  <si>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</si>
  <si>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</si>
  <si>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</si>
  <si>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</si>
  <si>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</si>
  <si>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</si>
  <si>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</si>
  <si>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</si>
  <si>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</si>
  <si>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</si>
  <si>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</si>
  <si>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</si>
  <si>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</si>
  <si>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</si>
  <si>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</si>
  <si>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</si>
  <si>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</si>
  <si>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</si>
  <si>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</si>
  <si>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</si>
  <si>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</si>
  <si>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</si>
  <si>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</si>
  <si>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</si>
  <si>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</si>
  <si>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</si>
  <si>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</si>
  <si>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</si>
  <si>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</si>
  <si>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</si>
  <si>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</si>
  <si>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</si>
  <si>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</si>
  <si>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</si>
  <si>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</si>
  <si>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</si>
  <si>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</si>
  <si>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</si>
  <si>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</si>
  <si>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</si>
  <si>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</si>
  <si>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</si>
  <si>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</si>
  <si>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</si>
  <si>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</si>
  <si>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</si>
  <si>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</si>
  <si>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</si>
  <si>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</si>
  <si>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</si>
  <si>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</si>
  <si>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</si>
  <si>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</si>
  <si>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</si>
  <si>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</si>
  <si>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</si>
  <si>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</si>
  <si>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</si>
  <si>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</si>
  <si>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</si>
  <si>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</si>
  <si>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</si>
  <si>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</si>
  <si>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</si>
  <si>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</si>
  <si>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</si>
  <si>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</si>
  <si>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</si>
  <si>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</si>
  <si>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</si>
  <si>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</si>
  <si>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</si>
  <si>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</si>
  <si>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</si>
  <si>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</si>
  <si>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</si>
  <si>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</si>
  <si>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</si>
  <si>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</si>
  <si>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</si>
  <si>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</si>
  <si>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</si>
  <si>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</si>
  <si>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</si>
  <si>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</si>
  <si>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</si>
  <si>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</si>
  <si>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</si>
  <si>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</si>
  <si>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</si>
  <si>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</si>
  <si>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</si>
  <si>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</si>
  <si>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</si>
  <si>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</si>
  <si>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</si>
  <si>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</si>
  <si>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</si>
  <si>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</si>
  <si>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</si>
  <si>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</si>
  <si>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</si>
  <si>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</si>
  <si>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</si>
  <si>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</si>
  <si>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</si>
  <si>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</si>
  <si>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</si>
  <si>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</si>
  <si>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</si>
  <si>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</si>
  <si>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</si>
  <si>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</si>
  <si>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</si>
  <si>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</si>
  <si>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</si>
  <si>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</si>
  <si>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</si>
  <si>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</si>
  <si>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</si>
  <si>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</si>
  <si>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</si>
  <si>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</si>
  <si>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</si>
  <si>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</si>
  <si>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</si>
  <si>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</si>
  <si>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</si>
  <si>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</si>
  <si>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</si>
  <si>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</si>
  <si>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</si>
  <si>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</si>
  <si>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</si>
  <si>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</si>
  <si>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</si>
  <si>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</si>
  <si>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</si>
  <si>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</si>
  <si>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</si>
  <si>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</si>
  <si>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</si>
  <si>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</si>
  <si>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</si>
  <si>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</si>
  <si>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</si>
  <si>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</si>
  <si>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</si>
  <si>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</si>
  <si>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</si>
  <si>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</si>
  <si>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</si>
  <si>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</si>
  <si>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</si>
  <si>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</si>
  <si>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</si>
  <si>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</si>
  <si>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</si>
  <si>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</si>
  <si>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</si>
  <si>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</si>
  <si>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</si>
  <si>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</si>
  <si>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</si>
  <si>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</si>
  <si>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</si>
  <si>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</si>
  <si>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</si>
  <si>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</si>
  <si>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</si>
  <si>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</si>
  <si>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</si>
  <si>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</si>
  <si>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</si>
  <si>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</si>
  <si>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</si>
  <si>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</si>
  <si>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</si>
  <si>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</si>
  <si>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</si>
  <si>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</si>
  <si>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</si>
  <si>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</si>
  <si>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</si>
  <si>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</si>
  <si>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</si>
  <si>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</si>
  <si>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</si>
  <si>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</si>
  <si>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</si>
  <si>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</si>
  <si>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</si>
  <si>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</si>
  <si>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</si>
  <si>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</si>
  <si>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</si>
  <si>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</si>
  <si>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</si>
  <si>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</si>
  <si>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</si>
  <si>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</si>
  <si>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</si>
  <si>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</si>
  <si>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</si>
  <si>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</si>
  <si>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</si>
  <si>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</si>
  <si>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</si>
  <si>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</si>
  <si>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</si>
  <si>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</si>
  <si>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</si>
  <si>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</si>
  <si>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</si>
  <si>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</si>
  <si>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</si>
  <si>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</si>
  <si>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</si>
  <si>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</si>
  <si>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</si>
  <si>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</si>
  <si>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</si>
  <si>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</si>
  <si>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</si>
  <si>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</si>
  <si>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</si>
  <si>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</si>
  <si>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</si>
  <si>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</si>
  <si>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</si>
  <si>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</si>
  <si>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</si>
  <si>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</si>
  <si>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</si>
  <si>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</si>
  <si>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</si>
  <si>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</si>
  <si>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</si>
  <si>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</si>
  <si>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</si>
  <si>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</si>
  <si>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</si>
  <si>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</si>
  <si>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</si>
  <si>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</si>
  <si>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</si>
  <si>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</si>
  <si>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</si>
  <si>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</si>
  <si>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</si>
  <si>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</si>
  <si>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</si>
  <si>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</si>
  <si>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</si>
  <si>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</si>
  <si>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</si>
  <si>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</si>
  <si>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</si>
  <si>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</si>
  <si>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</si>
  <si>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</si>
  <si>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</si>
  <si>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</si>
  <si>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</si>
  <si>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</si>
  <si>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</si>
  <si>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</si>
  <si>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</si>
  <si>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</si>
  <si>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</si>
  <si>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</si>
  <si>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</si>
  <si>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</si>
  <si>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</si>
  <si>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</si>
  <si>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</si>
  <si>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</si>
  <si>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</si>
  <si>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</si>
  <si>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</si>
  <si>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</si>
  <si>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</si>
  <si>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</si>
  <si>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</si>
  <si>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</si>
  <si>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</si>
  <si>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</si>
  <si>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</si>
  <si>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</si>
  <si>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</si>
  <si>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</si>
  <si>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</si>
  <si>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</si>
  <si>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</si>
  <si>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</si>
  <si>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</si>
  <si>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</si>
  <si>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</si>
  <si>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</si>
  <si>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</si>
  <si>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</si>
  <si>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</si>
  <si>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</si>
  <si>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</si>
  <si>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</si>
  <si>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</si>
  <si>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</si>
  <si>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</si>
  <si>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</si>
  <si>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</si>
  <si>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</si>
  <si>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</si>
  <si>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</si>
  <si>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</si>
  <si>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</si>
  <si>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</si>
  <si>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</si>
  <si>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</si>
  <si>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</si>
  <si>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</si>
  <si>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</si>
  <si>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</si>
  <si>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</si>
  <si>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</si>
  <si>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</si>
  <si>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</si>
  <si>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</si>
  <si>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</si>
  <si>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</si>
  <si>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</si>
  <si>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</si>
  <si>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</si>
  <si>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</si>
  <si>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</si>
  <si>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</si>
  <si>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</si>
  <si>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</si>
  <si>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</si>
  <si>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</si>
  <si>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</si>
  <si>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</si>
  <si>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</si>
  <si>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</si>
  <si>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</si>
  <si>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</si>
  <si>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</si>
  <si>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</si>
  <si>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</si>
  <si>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</si>
  <si>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</si>
  <si>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</si>
  <si>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</si>
  <si>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</si>
  <si>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</si>
  <si>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</si>
  <si>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</si>
  <si>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</si>
  <si>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</si>
  <si>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</si>
  <si>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</si>
  <si>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</si>
  <si>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</si>
  <si>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</si>
  <si>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</si>
  <si>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</si>
  <si>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</si>
  <si>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</si>
  <si>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</si>
  <si>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</si>
  <si>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</si>
  <si>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</si>
  <si>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</si>
  <si>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</si>
  <si>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</si>
  <si>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</si>
  <si>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</si>
  <si>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</si>
  <si>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</si>
  <si>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</si>
  <si>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</si>
  <si>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</si>
  <si>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</si>
  <si>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</si>
  <si>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</si>
  <si>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</si>
  <si>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</si>
  <si>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</si>
  <si>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</si>
  <si>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</si>
  <si>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</si>
  <si>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</si>
  <si>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</si>
  <si>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</si>
  <si>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</si>
  <si>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</si>
  <si>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</si>
  <si>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</si>
  <si>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</si>
  <si>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</si>
  <si>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</si>
  <si>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</si>
  <si>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</si>
  <si>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</si>
  <si>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</si>
  <si>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</si>
  <si>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</si>
  <si>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</si>
  <si>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</si>
  <si>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</si>
  <si>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</si>
  <si>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</si>
  <si>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</si>
  <si>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</si>
  <si>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</si>
  <si>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</si>
  <si>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</si>
  <si>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</si>
  <si>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</si>
  <si>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</si>
  <si>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</si>
  <si>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</si>
  <si>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</si>
  <si>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</si>
  <si>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</si>
  <si>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</si>
  <si>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</si>
  <si>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</si>
  <si>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</si>
  <si>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</si>
  <si>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</si>
  <si>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</si>
  <si>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</si>
  <si>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</si>
  <si>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</si>
  <si>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</si>
  <si>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</si>
  <si>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</si>
  <si>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</si>
  <si>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</si>
  <si>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</si>
  <si>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</si>
  <si>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</si>
  <si>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</si>
  <si>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</si>
  <si>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</si>
  <si>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</si>
  <si>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</si>
  <si>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</si>
  <si>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</si>
  <si>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</si>
  <si>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</si>
  <si>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</si>
  <si>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</si>
  <si>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</si>
  <si>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</si>
  <si>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</si>
  <si>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</si>
  <si>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</si>
  <si>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</si>
  <si>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</si>
  <si>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</si>
  <si>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</si>
  <si>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</si>
  <si>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</si>
  <si>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</si>
  <si>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</si>
  <si>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</si>
  <si>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</si>
  <si>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</si>
  <si>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</si>
  <si>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</si>
  <si>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</si>
  <si>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</si>
  <si>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</si>
  <si>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</si>
  <si>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</si>
  <si>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</si>
  <si>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</si>
  <si>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</si>
  <si>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</si>
  <si>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</si>
  <si>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</si>
  <si>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</si>
  <si>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</si>
  <si>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</si>
  <si>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</si>
  <si>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</si>
  <si>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</si>
  <si>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</si>
  <si>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</si>
  <si>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</si>
  <si>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</si>
  <si>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</si>
  <si>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</si>
  <si>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</si>
  <si>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</si>
  <si>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</si>
  <si>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</si>
  <si>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</si>
  <si>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</si>
  <si>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</si>
  <si>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</si>
  <si>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</si>
  <si>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</si>
  <si>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</si>
  <si>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</si>
  <si>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</si>
  <si>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</si>
  <si>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</si>
  <si>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</si>
  <si>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</si>
  <si>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</si>
  <si>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</si>
  <si>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</si>
  <si>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</si>
  <si>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</si>
  <si>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</si>
  <si>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</si>
  <si>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</si>
  <si>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</si>
  <si>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</si>
  <si>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</si>
  <si>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</si>
  <si>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</si>
  <si>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</si>
  <si>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</si>
  <si>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</si>
  <si>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</si>
  <si>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</si>
  <si>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</si>
  <si>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</si>
  <si>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</si>
  <si>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</si>
  <si>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</si>
  <si>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</si>
  <si>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</si>
  <si>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</si>
  <si>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</si>
  <si>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</si>
  <si>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</si>
  <si>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</si>
  <si>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</si>
  <si>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</si>
  <si>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</si>
  <si>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</si>
  <si>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</si>
  <si>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</si>
  <si>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</si>
  <si>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</si>
  <si>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</si>
  <si>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</si>
  <si>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</si>
  <si>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</si>
  <si>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</si>
  <si>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</si>
  <si>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</si>
  <si>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</si>
  <si>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</si>
  <si>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</si>
  <si>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</si>
  <si>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</si>
  <si>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</si>
  <si>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</si>
  <si>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</si>
  <si>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</si>
  <si>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</si>
  <si>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</si>
  <si>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</si>
  <si>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</si>
  <si>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</si>
  <si>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</si>
  <si>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</si>
  <si>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</si>
  <si>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</si>
  <si>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</si>
  <si>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</si>
  <si>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</si>
  <si>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</si>
  <si>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</si>
  <si>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</si>
  <si>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</si>
  <si>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</si>
  <si>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</si>
  <si>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</si>
  <si>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</si>
  <si>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</si>
  <si>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</si>
  <si>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</si>
  <si>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</si>
  <si>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</si>
  <si>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</si>
  <si>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</si>
  <si>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</si>
  <si>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</si>
  <si>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</si>
  <si>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</si>
  <si>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</si>
  <si>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</si>
  <si>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</si>
  <si>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</si>
  <si>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</si>
  <si>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</si>
  <si>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</si>
  <si>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</si>
  <si>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</si>
  <si>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</si>
  <si>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</si>
  <si>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</si>
  <si>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</si>
  <si>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</si>
  <si>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</si>
  <si>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</si>
  <si>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</si>
  <si>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</si>
  <si>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</si>
  <si>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</si>
  <si>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</si>
  <si>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</si>
  <si>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</si>
  <si>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</si>
  <si>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</si>
  <si>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</si>
  <si>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</si>
  <si>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</si>
  <si>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</si>
  <si>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</si>
  <si>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</si>
  <si>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</si>
  <si>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</si>
  <si>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</si>
  <si>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</si>
  <si>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</si>
  <si>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</si>
  <si>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</si>
  <si>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</si>
  <si>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</si>
  <si>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</si>
  <si>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</si>
  <si>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</si>
  <si>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</si>
  <si>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</si>
  <si>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</si>
  <si>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</si>
  <si>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</si>
  <si>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</si>
  <si>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</si>
  <si>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</si>
  <si>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</si>
  <si>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</si>
  <si>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</si>
  <si>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</si>
  <si>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</si>
  <si>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</si>
  <si>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</si>
  <si>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</si>
  <si>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</si>
  <si>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</si>
  <si>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</si>
  <si>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</si>
  <si>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</si>
  <si>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</si>
  <si>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</si>
  <si>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</si>
  <si>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</si>
  <si>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</si>
  <si>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</si>
  <si>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</si>
  <si>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</si>
  <si>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</si>
  <si>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</si>
  <si>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</si>
  <si>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</si>
  <si>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</si>
  <si>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</si>
  <si>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</si>
  <si>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</si>
  <si>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</si>
  <si>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</si>
  <si>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</si>
  <si>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</si>
  <si>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</si>
  <si>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</si>
  <si>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</si>
  <si>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</si>
  <si>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</si>
  <si>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</si>
  <si>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</si>
  <si>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</si>
  <si>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</si>
  <si>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</si>
  <si>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</si>
  <si>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</si>
  <si>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</si>
  <si>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</si>
  <si>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</si>
  <si>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</si>
  <si>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</si>
  <si>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</si>
  <si>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</si>
  <si>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</si>
  <si>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</si>
  <si>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</si>
  <si>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</si>
  <si>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</si>
  <si>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</si>
  <si>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</si>
  <si>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</si>
  <si>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</si>
  <si>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</si>
  <si>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</si>
  <si>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</si>
  <si>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</si>
  <si>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</si>
  <si>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</si>
  <si>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</si>
  <si>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</si>
  <si>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</si>
  <si>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</si>
  <si>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</si>
  <si>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</si>
  <si>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</si>
  <si>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</si>
  <si>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</si>
  <si>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</si>
  <si>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</si>
  <si>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</si>
  <si>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</si>
  <si>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</si>
  <si>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</si>
  <si>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</si>
  <si>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</si>
  <si>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</si>
  <si>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</si>
  <si>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</si>
  <si>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</si>
  <si>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</si>
  <si>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</si>
  <si>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</si>
  <si>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</si>
  <si>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</si>
  <si>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</si>
  <si>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</si>
  <si>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</si>
  <si>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</si>
  <si>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</si>
  <si>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</si>
  <si>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</si>
  <si>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</si>
  <si>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</si>
  <si>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</si>
  <si>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</si>
  <si>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</si>
  <si>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</si>
  <si>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</si>
  <si>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</si>
  <si>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</si>
  <si>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</si>
  <si>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</si>
  <si>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</si>
  <si>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</si>
  <si>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</si>
  <si>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</si>
  <si>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</si>
  <si>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</si>
  <si>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</si>
  <si>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</si>
  <si>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</si>
  <si>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</si>
  <si>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</si>
  <si>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</si>
  <si>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</si>
  <si>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</si>
  <si>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</si>
  <si>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</si>
  <si>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</si>
  <si>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</si>
  <si>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</si>
  <si>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</si>
  <si>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</si>
  <si>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</si>
  <si>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</si>
  <si>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</si>
  <si>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</si>
  <si>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</si>
  <si>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</si>
  <si>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</si>
  <si>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</si>
  <si>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</si>
  <si>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</si>
  <si>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</si>
  <si>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</si>
  <si>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</si>
  <si>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</si>
  <si>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</si>
  <si>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</si>
  <si>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</si>
  <si>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</si>
  <si>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</si>
  <si>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</si>
  <si>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</si>
  <si>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</si>
  <si>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</si>
  <si>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</si>
  <si>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</si>
  <si>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</si>
  <si>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</si>
  <si>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</si>
  <si>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</si>
  <si>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</si>
  <si>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</si>
  <si>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</si>
  <si>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</si>
  <si>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</si>
  <si>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</si>
  <si>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</si>
  <si>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</si>
  <si>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</si>
  <si>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</si>
  <si>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</si>
  <si>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</si>
  <si>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</si>
  <si>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</si>
  <si>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</si>
  <si>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</si>
  <si>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</si>
  <si>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</si>
  <si>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</si>
  <si>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</si>
  <si>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</si>
  <si>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</si>
  <si>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</si>
  <si>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</si>
  <si>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</si>
  <si>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</si>
  <si>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</si>
  <si>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</si>
  <si>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</si>
  <si>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</si>
  <si>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</si>
  <si>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</si>
  <si>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</si>
  <si>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</si>
  <si>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</si>
  <si>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</si>
  <si>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</si>
  <si>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</si>
  <si>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</si>
  <si>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</si>
  <si>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</si>
  <si>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</si>
  <si>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</si>
  <si>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</si>
  <si>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</si>
  <si>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</si>
  <si>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</si>
  <si>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</si>
  <si>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</si>
  <si>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</si>
  <si>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</si>
  <si>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</si>
  <si>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</si>
  <si>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</si>
  <si>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</si>
  <si>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</si>
  <si>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</si>
  <si>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</si>
  <si>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</si>
  <si>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</si>
  <si>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</si>
  <si>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</si>
  <si>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</si>
  <si>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</si>
  <si>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</si>
  <si>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</si>
  <si>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</si>
  <si>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</si>
  <si>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</si>
  <si>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</si>
  <si>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</si>
  <si>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</si>
  <si>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</si>
  <si>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</si>
  <si>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</si>
  <si>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</si>
  <si>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</si>
  <si>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</si>
  <si>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</si>
  <si>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</si>
  <si>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</si>
  <si>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</si>
  <si>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</si>
  <si>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</si>
  <si>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</si>
  <si>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</si>
  <si>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</si>
  <si>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</si>
  <si>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</si>
  <si>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</si>
  <si>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</si>
  <si>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</si>
  <si>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</si>
  <si>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</si>
  <si>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</si>
  <si>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</si>
  <si>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</si>
  <si>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</si>
  <si>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</si>
  <si>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</si>
  <si>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</si>
  <si>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</si>
  <si>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</si>
  <si>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</si>
  <si>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</si>
  <si>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</si>
  <si>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</si>
  <si>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</si>
  <si>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</si>
  <si>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</si>
  <si>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</si>
  <si>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</si>
  <si>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</si>
  <si>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</si>
  <si>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</si>
  <si>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</si>
  <si>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</si>
  <si>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</si>
  <si>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</si>
  <si>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</si>
  <si>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</si>
  <si>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</si>
  <si>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</si>
  <si>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</si>
  <si>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</si>
  <si>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</si>
  <si>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</si>
  <si>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</si>
  <si>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</si>
  <si>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</si>
  <si>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</si>
  <si>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</si>
  <si>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</si>
  <si>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</si>
  <si>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</si>
  <si>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</si>
  <si>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</si>
  <si>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</si>
  <si>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</si>
  <si>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</si>
  <si>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</si>
  <si>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</si>
  <si>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</si>
  <si>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</si>
  <si>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</si>
  <si>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</si>
  <si>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</si>
  <si>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</si>
  <si>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</si>
  <si>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</si>
  <si>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</si>
  <si>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</si>
  <si>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</si>
  <si>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</si>
  <si>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</si>
  <si>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</si>
  <si>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</si>
  <si>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</si>
  <si>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</si>
  <si>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</si>
  <si>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</si>
  <si>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</si>
  <si>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</si>
  <si>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</si>
  <si>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</si>
  <si>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</si>
  <si>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</si>
  <si>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</si>
  <si>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</si>
  <si>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</si>
  <si>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</si>
  <si>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</si>
  <si>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</si>
  <si>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</si>
  <si>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</si>
  <si>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</si>
  <si>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</si>
  <si>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</si>
  <si>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</si>
  <si>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</si>
  <si>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</si>
  <si>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</si>
  <si>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</si>
  <si>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</si>
  <si>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</si>
  <si>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</si>
  <si>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</si>
  <si>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</si>
  <si>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</si>
  <si>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</si>
  <si>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</si>
  <si>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</si>
  <si>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</si>
  <si>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</si>
  <si>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</si>
  <si>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</si>
  <si>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</si>
  <si>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</si>
  <si>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</si>
  <si>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</si>
  <si>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</si>
  <si>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</si>
  <si>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</si>
  <si>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</si>
  <si>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</si>
  <si>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</si>
  <si>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</si>
  <si>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</si>
  <si>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</si>
  <si>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</si>
  <si>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</si>
  <si>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</si>
  <si>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</si>
  <si>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</si>
  <si>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</si>
  <si>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</si>
  <si>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</si>
  <si>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</si>
  <si>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</si>
  <si>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</si>
  <si>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</si>
  <si>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</si>
  <si>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</si>
  <si>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</si>
  <si>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</si>
  <si>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</si>
  <si>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</si>
  <si>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</si>
  <si>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</si>
  <si>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</si>
  <si>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</si>
  <si>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</si>
  <si>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</si>
  <si>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</si>
  <si>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</si>
  <si>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</si>
  <si>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</si>
  <si>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</si>
  <si>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</si>
  <si>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</si>
  <si>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</si>
  <si>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</si>
  <si>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</si>
  <si>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</si>
  <si>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</si>
  <si>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</si>
  <si>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</si>
  <si>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</si>
  <si>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</si>
  <si>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</si>
  <si>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</si>
  <si>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</si>
  <si>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</si>
  <si>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</si>
  <si>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</si>
  <si>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</si>
  <si>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</si>
  <si>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</si>
  <si>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</si>
  <si>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</si>
  <si>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</si>
  <si>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</si>
  <si>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</si>
  <si>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</si>
  <si>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</si>
  <si>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</si>
  <si>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</si>
  <si>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</si>
  <si>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</si>
  <si>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</si>
  <si>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</si>
  <si>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</si>
  <si>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</si>
  <si>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</si>
  <si>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</si>
  <si>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</si>
  <si>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</si>
  <si>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</si>
  <si>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</si>
  <si>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</si>
  <si>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</si>
  <si>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</si>
  <si>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</si>
  <si>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</si>
  <si>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</si>
  <si>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</si>
  <si>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</si>
  <si>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</si>
  <si>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</si>
  <si>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</si>
  <si>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</si>
  <si>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</si>
  <si>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</si>
  <si>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</si>
  <si>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</si>
  <si>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</si>
  <si>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</si>
  <si>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</si>
  <si>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</si>
  <si>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</si>
  <si>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</si>
  <si>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</si>
  <si>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</si>
  <si>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</si>
  <si>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</si>
  <si>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</si>
  <si>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</si>
  <si>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</si>
  <si>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</si>
  <si>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</si>
  <si>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</si>
  <si>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</si>
  <si>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</si>
  <si>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</si>
  <si>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</si>
  <si>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</si>
  <si>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</si>
  <si>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</si>
  <si>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</si>
  <si>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</si>
  <si>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</si>
  <si>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</si>
  <si>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</si>
  <si>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</si>
  <si>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</si>
  <si>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</si>
  <si>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</si>
  <si>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</si>
  <si>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</si>
  <si>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</si>
  <si>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</si>
  <si>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</si>
  <si>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</si>
  <si>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</si>
  <si>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</si>
  <si>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</si>
  <si>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</si>
  <si>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</si>
  <si>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</si>
  <si>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</si>
  <si>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</si>
  <si>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</si>
  <si>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</si>
  <si>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</si>
  <si>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</si>
  <si>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</si>
  <si>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</si>
  <si>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</si>
  <si>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</si>
  <si>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</si>
  <si>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</si>
  <si>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</si>
  <si>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</si>
  <si>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</si>
  <si>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</si>
  <si>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</si>
  <si>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</si>
  <si>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</si>
  <si>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</si>
  <si>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</si>
  <si>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</si>
  <si>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</si>
  <si>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</si>
  <si>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</si>
  <si>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</si>
  <si>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</si>
  <si>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</si>
  <si>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</si>
  <si>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</si>
  <si>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</si>
  <si>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</si>
  <si>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</si>
  <si>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</si>
  <si>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</si>
  <si>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</si>
  <si>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</si>
  <si>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</si>
  <si>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</si>
  <si>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</si>
  <si>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</si>
  <si>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</si>
  <si>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</si>
  <si>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</si>
  <si>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</si>
  <si>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</si>
  <si>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</si>
  <si>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</si>
  <si>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</si>
  <si>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</si>
  <si>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</si>
  <si>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</si>
  <si>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</si>
  <si>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</si>
  <si>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</si>
  <si>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</si>
  <si>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</si>
  <si>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</si>
  <si>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</si>
  <si>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</si>
  <si>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</si>
  <si>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</si>
  <si>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</si>
  <si>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</si>
  <si>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</si>
  <si>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</si>
  <si>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</si>
  <si>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</si>
  <si>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</si>
  <si>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</si>
  <si>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</si>
  <si>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</si>
  <si>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</si>
  <si>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</si>
  <si>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</si>
  <si>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</si>
  <si>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</si>
  <si>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</si>
  <si>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</si>
  <si>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</si>
  <si>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</si>
  <si>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</si>
  <si>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</si>
  <si>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</si>
  <si>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</si>
  <si>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</si>
  <si>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</si>
  <si>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</si>
  <si>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</si>
  <si>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</si>
  <si>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</si>
  <si>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</si>
  <si>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</si>
  <si>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</si>
  <si>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</si>
  <si>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</si>
  <si>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</si>
  <si>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</si>
  <si>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</si>
  <si>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</si>
  <si>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</si>
  <si>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</si>
  <si>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</si>
  <si>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</si>
  <si>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</si>
  <si>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</si>
  <si>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</si>
  <si>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</si>
  <si>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</si>
  <si>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</si>
  <si>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</si>
  <si>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</si>
  <si>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</si>
  <si>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</si>
  <si>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</si>
  <si>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</si>
  <si>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</si>
  <si>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</si>
  <si>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</si>
  <si>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</si>
  <si>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</si>
  <si>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</si>
  <si>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</si>
  <si>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</si>
  <si>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</si>
  <si>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</si>
  <si>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</si>
  <si>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</si>
  <si>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</si>
  <si>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</si>
  <si>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</si>
  <si>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</si>
  <si>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</si>
  <si>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</si>
  <si>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</si>
  <si>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</si>
  <si>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</si>
  <si>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</si>
  <si>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</si>
  <si>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</si>
  <si>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</si>
  <si>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</si>
  <si>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</si>
  <si>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</si>
  <si>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</si>
  <si>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</si>
  <si>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</si>
  <si>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</si>
  <si>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</si>
  <si>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</si>
  <si>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</si>
  <si>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</si>
  <si>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</si>
  <si>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</si>
  <si>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</si>
  <si>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</si>
  <si>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</si>
  <si>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</si>
  <si>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</si>
  <si>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</si>
  <si>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</si>
  <si>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</si>
  <si>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</si>
  <si>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</si>
  <si>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</si>
  <si>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</si>
  <si>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</si>
  <si>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</si>
  <si>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</si>
  <si>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</si>
  <si>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</si>
  <si>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</si>
  <si>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</si>
  <si>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</si>
  <si>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</si>
  <si>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</si>
  <si>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</si>
  <si>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</si>
  <si>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</si>
  <si>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</si>
  <si>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</si>
  <si>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</si>
  <si>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</si>
  <si>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</si>
  <si>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</si>
  <si>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</si>
  <si>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</si>
  <si>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</si>
  <si>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</si>
  <si>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</si>
  <si>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</si>
  <si>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</si>
  <si>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</si>
  <si>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</si>
  <si>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</si>
  <si>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</si>
  <si>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</si>
  <si>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</si>
  <si>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</si>
  <si>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</si>
  <si>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</si>
  <si>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</si>
  <si>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</si>
  <si>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</si>
  <si>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</si>
  <si>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</si>
  <si>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</si>
  <si>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</si>
  <si>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</si>
  <si>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</si>
  <si>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</si>
  <si>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</si>
  <si>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</si>
  <si>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</si>
  <si>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</si>
  <si>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</si>
  <si>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</si>
  <si>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</si>
  <si>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</si>
  <si>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</si>
  <si>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</si>
  <si>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</si>
  <si>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</si>
  <si>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</si>
  <si>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</si>
  <si>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</si>
  <si>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</si>
  <si>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</si>
  <si>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</si>
  <si>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</si>
  <si>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</si>
  <si>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</si>
  <si>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</si>
  <si>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</si>
  <si>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</si>
  <si>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</si>
  <si>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</si>
  <si>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</si>
  <si>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</si>
  <si>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</si>
  <si>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</si>
  <si>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</si>
  <si>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</si>
  <si>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</si>
  <si>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</si>
  <si>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</si>
  <si>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</si>
  <si>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</si>
  <si>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</si>
  <si>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</si>
  <si>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</si>
  <si>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</si>
  <si>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</si>
  <si>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</si>
  <si>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</si>
  <si>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</si>
  <si>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</si>
  <si>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</si>
  <si>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</si>
  <si>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</si>
  <si>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</si>
  <si>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</si>
  <si>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</si>
  <si>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</si>
  <si>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</si>
  <si>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</si>
  <si>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</si>
  <si>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</si>
  <si>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</si>
  <si>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</si>
  <si>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</si>
  <si>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</si>
  <si>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</si>
  <si>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</si>
  <si>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</si>
  <si>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</si>
  <si>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</si>
  <si>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</si>
  <si>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</si>
  <si>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</si>
  <si>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</si>
  <si>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</si>
  <si>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</si>
  <si>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</si>
  <si>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</si>
  <si>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</si>
  <si>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</si>
  <si>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</si>
  <si>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</si>
  <si>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</si>
  <si>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</si>
  <si>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</si>
  <si>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</si>
  <si>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</si>
  <si>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</si>
  <si>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</si>
  <si>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</si>
  <si>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</si>
  <si>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</si>
  <si>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</si>
  <si>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</si>
  <si>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</si>
  <si>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</si>
  <si>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</si>
  <si>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</si>
  <si>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</si>
  <si>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</si>
  <si>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</si>
  <si>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</si>
  <si>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</si>
  <si>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</si>
  <si>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</si>
  <si>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</si>
  <si>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</si>
  <si>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</si>
  <si>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</si>
  <si>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</si>
  <si>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</si>
  <si>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</si>
  <si>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</si>
  <si>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</si>
  <si>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</si>
  <si>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</si>
  <si>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</si>
  <si>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</si>
  <si>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</si>
  <si>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</si>
  <si>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</si>
  <si>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</si>
  <si>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</si>
  <si>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</si>
  <si>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</si>
  <si>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</si>
  <si>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</si>
  <si>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</si>
  <si>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</si>
  <si>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</si>
  <si>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</si>
  <si>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</si>
  <si>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</si>
  <si>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</si>
  <si>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</si>
  <si>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</si>
  <si>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</si>
  <si>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</si>
  <si>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</si>
  <si>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</si>
  <si>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</si>
  <si>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</si>
  <si>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</si>
  <si>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</si>
  <si>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</si>
  <si>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</si>
  <si>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</si>
  <si>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</si>
  <si>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</si>
  <si>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</si>
  <si>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</si>
  <si>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</si>
  <si>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</si>
  <si>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</si>
  <si>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</si>
  <si>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</si>
  <si>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</si>
  <si>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</si>
  <si>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</si>
  <si>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</si>
  <si>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</si>
  <si>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</si>
  <si>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</si>
  <si>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</si>
  <si>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</si>
  <si>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</si>
  <si>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</si>
  <si>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</si>
  <si>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</si>
  <si>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</si>
  <si>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</si>
  <si>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</si>
  <si>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</si>
  <si>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</si>
  <si>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</si>
  <si>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</si>
  <si>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</si>
  <si>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</si>
  <si>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</si>
  <si>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</si>
  <si>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</si>
  <si>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</si>
  <si>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</si>
  <si>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</si>
  <si>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</si>
  <si>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</si>
  <si>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</si>
  <si>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</si>
  <si>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</si>
  <si>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</si>
  <si>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</si>
  <si>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</si>
  <si>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</si>
  <si>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</si>
  <si>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</si>
  <si>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</si>
  <si>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</si>
  <si>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</si>
  <si>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</si>
  <si>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</si>
  <si>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</si>
  <si>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</si>
  <si>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</si>
  <si>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</si>
  <si>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</si>
  <si>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</si>
  <si>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</si>
  <si>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</si>
  <si>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</si>
  <si>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</si>
  <si>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</si>
  <si>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</si>
  <si>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</si>
  <si>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</si>
  <si>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</si>
  <si>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</si>
  <si>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</si>
  <si>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</si>
  <si>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</si>
  <si>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</si>
  <si>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</si>
  <si>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</si>
  <si>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</si>
  <si>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</si>
  <si>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</si>
  <si>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</si>
  <si>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</si>
  <si>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</si>
  <si>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</si>
  <si>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</si>
  <si>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</si>
  <si>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</si>
  <si>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</si>
  <si>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</si>
  <si>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</si>
  <si>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</si>
  <si>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</si>
  <si>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</si>
  <si>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</si>
  <si>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</si>
  <si>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</si>
  <si>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</si>
  <si>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</si>
  <si>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</si>
  <si>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</si>
  <si>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</si>
  <si>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</si>
  <si>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</si>
  <si>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</si>
  <si>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</si>
  <si>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</si>
  <si>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</si>
  <si>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</si>
  <si>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</si>
  <si>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</si>
  <si>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</si>
  <si>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</si>
  <si>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</si>
  <si>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</si>
  <si>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</si>
  <si>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</si>
  <si>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</si>
  <si>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</si>
  <si>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</si>
  <si>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</si>
  <si>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</si>
  <si>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</si>
  <si>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</si>
  <si>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</si>
  <si>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</si>
  <si>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</si>
  <si>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</si>
  <si>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</si>
  <si>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</si>
  <si>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</si>
  <si>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</si>
  <si>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</si>
  <si>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</si>
  <si>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</si>
  <si>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</si>
  <si>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</si>
  <si>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</si>
  <si>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</si>
  <si>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</si>
  <si>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</si>
  <si>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</si>
  <si>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</si>
  <si>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</si>
  <si>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</si>
  <si>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</si>
  <si>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</si>
  <si>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</si>
  <si>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</si>
  <si>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</si>
  <si>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</si>
  <si>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</si>
  <si>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</si>
  <si>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</si>
  <si>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</si>
  <si>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</si>
  <si>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</si>
  <si>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</si>
  <si>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</si>
  <si>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</si>
  <si>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</si>
  <si>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</si>
  <si>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</si>
  <si>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</si>
  <si>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</si>
  <si>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</si>
  <si>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</si>
  <si>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</si>
  <si>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</si>
  <si>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</si>
  <si>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</si>
  <si>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</si>
  <si>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</si>
  <si>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</si>
  <si>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</si>
  <si>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</si>
  <si>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</si>
  <si>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</si>
  <si>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</si>
  <si>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</si>
  <si>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</si>
  <si>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</si>
  <si>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</si>
  <si>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</si>
  <si>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</si>
  <si>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</si>
  <si>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</si>
  <si>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</si>
  <si>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</si>
  <si>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</si>
  <si>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</si>
  <si>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</si>
  <si>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</si>
  <si>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</si>
  <si>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</si>
  <si>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</si>
  <si>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</si>
  <si>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</si>
  <si>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</si>
  <si>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</si>
  <si>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</si>
  <si>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</si>
  <si>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</si>
  <si>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</si>
  <si>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</si>
  <si>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</si>
  <si>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</si>
  <si>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</si>
  <si>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</si>
  <si>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</si>
  <si>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</si>
  <si>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</si>
  <si>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</si>
  <si>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</si>
  <si>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</si>
  <si>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</si>
  <si>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</si>
  <si>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</si>
  <si>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</si>
  <si>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</si>
  <si>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</si>
  <si>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</si>
  <si>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</si>
  <si>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</si>
  <si>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</si>
  <si>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</si>
  <si>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</si>
  <si>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</si>
  <si>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</si>
  <si>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</si>
  <si>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</si>
  <si>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</si>
  <si>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</si>
  <si>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</si>
  <si>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</si>
  <si>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</si>
  <si>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</si>
  <si>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</si>
  <si>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</si>
  <si>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</si>
  <si>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</si>
  <si>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</si>
  <si>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</si>
  <si>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</si>
  <si>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</si>
  <si>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</si>
  <si>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</si>
  <si>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</si>
  <si>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</si>
  <si>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</si>
  <si>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</si>
  <si>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</si>
  <si>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</si>
  <si>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</si>
  <si>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</si>
  <si>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</si>
  <si>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</si>
  <si>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</si>
  <si>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</si>
  <si>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</si>
  <si>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</si>
  <si>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</si>
  <si>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</si>
  <si>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</si>
  <si>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</si>
  <si>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</si>
  <si>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</si>
  <si>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</si>
  <si>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</si>
  <si>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</si>
  <si>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</si>
  <si>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</si>
  <si>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</si>
  <si>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</si>
  <si>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</si>
  <si>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</si>
  <si>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</si>
  <si>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</si>
  <si>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</si>
  <si>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</si>
  <si>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</si>
  <si>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</si>
  <si>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</si>
  <si>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</si>
  <si>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</si>
  <si>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</si>
  <si>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</si>
  <si>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</si>
  <si>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</si>
  <si>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</si>
  <si>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</si>
  <si>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</si>
  <si>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</si>
  <si>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</si>
  <si>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</si>
  <si>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</si>
  <si>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</si>
  <si>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</si>
  <si>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</si>
  <si>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</si>
  <si>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</si>
  <si>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</si>
  <si>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</si>
  <si>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</si>
  <si>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</si>
  <si>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</si>
  <si>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</si>
  <si>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</si>
  <si>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</si>
  <si>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</si>
  <si>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</si>
  <si>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</si>
  <si>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</si>
  <si>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</si>
  <si>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</si>
  <si>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</si>
  <si>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</si>
  <si>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</si>
  <si>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</si>
  <si>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</si>
  <si>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</si>
  <si>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</si>
  <si>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</si>
  <si>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</si>
  <si>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</si>
  <si>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</si>
  <si>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</si>
  <si>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</si>
  <si>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</si>
  <si>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</si>
  <si>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</si>
  <si>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</si>
  <si>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</si>
  <si>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</si>
  <si>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</si>
  <si>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</si>
  <si>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</si>
  <si>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</si>
  <si>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</si>
  <si>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</si>
  <si>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</si>
  <si>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</si>
  <si>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</si>
  <si>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</si>
  <si>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</si>
  <si>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</si>
  <si>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</si>
  <si>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</si>
  <si>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</si>
  <si>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</si>
  <si>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</si>
  <si>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</si>
  <si>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</si>
  <si>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</si>
  <si>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</si>
  <si>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</si>
  <si>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</si>
  <si>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</si>
  <si>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</si>
  <si>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</si>
  <si>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</si>
  <si>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</si>
  <si>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</si>
  <si>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</si>
  <si>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</si>
  <si>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</si>
  <si>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</si>
  <si>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</si>
  <si>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</si>
  <si>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</si>
  <si>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</si>
  <si>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</si>
  <si>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</si>
  <si>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</si>
  <si>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</si>
  <si>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</si>
  <si>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</si>
  <si>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</si>
  <si>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</si>
  <si>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</si>
  <si>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</si>
  <si>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</si>
  <si>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</si>
  <si>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</si>
  <si>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</si>
  <si>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</si>
  <si>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</si>
  <si>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</si>
  <si>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</si>
  <si>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</si>
  <si>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</si>
  <si>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</si>
  <si>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</si>
  <si>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</si>
  <si>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</si>
  <si>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</si>
  <si>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</si>
  <si>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</si>
  <si>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</si>
  <si>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</si>
  <si>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</si>
  <si>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</si>
  <si>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</si>
  <si>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</si>
  <si>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</si>
  <si>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</si>
  <si>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</si>
  <si>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</si>
  <si>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</si>
  <si>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</si>
  <si>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</si>
  <si>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</si>
  <si>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</si>
  <si>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</si>
  <si>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</si>
  <si>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</si>
  <si>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</si>
  <si>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</si>
  <si>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</si>
  <si>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</si>
  <si>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</si>
  <si>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</si>
  <si>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</si>
  <si>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</si>
  <si>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</si>
  <si>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</si>
  <si>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</si>
  <si>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</si>
  <si>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</si>
  <si>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</si>
  <si>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</si>
  <si>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</si>
  <si>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</si>
  <si>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</si>
  <si>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</si>
  <si>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</si>
  <si>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</si>
  <si>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</si>
  <si>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</si>
  <si>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</si>
  <si>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</si>
  <si>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</si>
  <si>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</si>
  <si>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</si>
  <si>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</si>
  <si>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</si>
  <si>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</si>
  <si>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</si>
  <si>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</si>
  <si>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</si>
  <si>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</si>
  <si>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</si>
  <si>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</si>
  <si>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</si>
  <si>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</si>
  <si>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</si>
  <si>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</si>
  <si>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</si>
  <si>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</si>
  <si>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</si>
  <si>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</si>
  <si>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</si>
  <si>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</si>
  <si>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</si>
  <si>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</si>
  <si>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</si>
  <si>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</si>
  <si>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</si>
  <si>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</si>
  <si>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</si>
  <si>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</si>
  <si>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</si>
  <si>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</si>
  <si>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</si>
  <si>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</si>
  <si>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</si>
  <si>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</si>
  <si>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</si>
  <si>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</si>
  <si>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</si>
  <si>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</si>
  <si>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</si>
  <si>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</si>
  <si>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</si>
  <si>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</si>
  <si>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</si>
  <si>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</si>
  <si>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</si>
  <si>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</si>
  <si>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</si>
  <si>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</si>
  <si>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</si>
  <si>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</si>
  <si>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</si>
  <si>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</si>
  <si>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</si>
  <si>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</si>
  <si>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</si>
  <si>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</si>
  <si>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</si>
  <si>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</si>
  <si>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</si>
  <si>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</si>
  <si>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</si>
  <si>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</si>
  <si>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</si>
  <si>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</si>
  <si>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</si>
  <si>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</si>
  <si>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</si>
  <si>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</si>
  <si>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</si>
  <si>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</si>
  <si>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</si>
  <si>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</si>
  <si>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</si>
  <si>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</si>
  <si>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</si>
  <si>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</si>
  <si>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</si>
  <si>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</si>
  <si>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</si>
  <si>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</si>
  <si>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</si>
  <si>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</si>
  <si>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</si>
  <si>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</si>
  <si>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</si>
  <si>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</si>
  <si>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</si>
  <si>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</si>
  <si>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</si>
  <si>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</si>
  <si>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</si>
  <si>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</si>
  <si>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</si>
  <si>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</si>
  <si>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</si>
  <si>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</si>
  <si>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</si>
  <si>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</si>
  <si>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</si>
  <si>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</si>
  <si>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</si>
  <si>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</si>
  <si>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</si>
  <si>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</si>
  <si>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</si>
  <si>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</si>
  <si>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</si>
  <si>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</si>
  <si>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</si>
  <si>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</si>
  <si>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</si>
  <si>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</si>
  <si>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</si>
  <si>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</si>
  <si>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</si>
  <si>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</si>
  <si>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</si>
  <si>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</si>
  <si>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</si>
  <si>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</si>
  <si>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</si>
  <si>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</si>
  <si>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</si>
  <si>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</si>
  <si>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</si>
  <si>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</si>
  <si>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</si>
  <si>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</si>
  <si>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</si>
  <si>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</si>
  <si>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</si>
  <si>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</si>
  <si>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</si>
  <si>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</si>
  <si>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</si>
  <si>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</si>
  <si>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</si>
  <si>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</si>
  <si>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</si>
  <si>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</si>
  <si>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</si>
  <si>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</si>
  <si>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</si>
  <si>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</si>
  <si>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</si>
  <si>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</si>
  <si>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</si>
  <si>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</si>
  <si>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</si>
  <si>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</si>
  <si>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</si>
  <si>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</si>
  <si>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</si>
  <si>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</si>
  <si>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</si>
  <si>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</si>
  <si>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</si>
  <si>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</si>
  <si>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</si>
  <si>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</si>
  <si>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</si>
  <si>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</si>
  <si>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</si>
  <si>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</si>
  <si>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</si>
  <si>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</si>
  <si>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</si>
  <si>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</si>
  <si>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</si>
  <si>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</si>
  <si>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</si>
  <si>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</si>
  <si>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</si>
  <si>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</si>
  <si>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</si>
  <si>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</si>
  <si>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</si>
  <si>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</si>
  <si>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</si>
  <si>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</si>
  <si>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</si>
  <si>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</si>
  <si>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</si>
  <si>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</si>
  <si>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</si>
  <si>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</si>
  <si>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</si>
  <si>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</si>
  <si>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</si>
  <si>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</si>
  <si>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</si>
  <si>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</si>
  <si>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</si>
  <si>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</si>
  <si>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</si>
  <si>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</si>
  <si>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</si>
  <si>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</si>
  <si>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</si>
  <si>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</si>
  <si>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</si>
  <si>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</si>
  <si>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</si>
  <si>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</si>
  <si>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</si>
  <si>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</si>
  <si>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</si>
  <si>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</si>
  <si>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</si>
  <si>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</si>
  <si>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</si>
  <si>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</si>
  <si>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</si>
  <si>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</si>
  <si>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</si>
  <si>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</si>
  <si>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</si>
  <si>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</si>
  <si>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</si>
  <si>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</si>
  <si>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</si>
  <si>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</si>
  <si>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</si>
  <si>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</si>
  <si>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</si>
  <si>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</si>
  <si>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</si>
  <si>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</si>
  <si>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</si>
  <si>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</si>
  <si>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</si>
  <si>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</si>
  <si>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</si>
  <si>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</si>
  <si>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</si>
  <si>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</si>
  <si>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</si>
  <si>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</si>
  <si>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</si>
  <si>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</si>
  <si>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</si>
  <si>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</si>
  <si>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</si>
  <si>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</si>
  <si>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</si>
  <si>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</si>
  <si>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</si>
  <si>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</si>
  <si>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</si>
  <si>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</si>
  <si>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</si>
  <si>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</si>
  <si>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</si>
  <si>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</si>
  <si>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</si>
  <si>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</si>
  <si>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</si>
  <si>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</si>
  <si>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</si>
  <si>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</si>
  <si>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</si>
  <si>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</si>
  <si>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</si>
  <si>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</si>
  <si>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</si>
  <si>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</si>
  <si>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</si>
  <si>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</si>
  <si>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</si>
  <si>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</si>
  <si>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</si>
  <si>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</si>
  <si>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</si>
  <si>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</si>
  <si>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</si>
  <si>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</si>
  <si>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</si>
  <si>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</si>
  <si>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</si>
  <si>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</si>
  <si>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</si>
  <si>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</si>
  <si>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</si>
  <si>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</si>
  <si>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</si>
  <si>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</si>
  <si>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</si>
  <si>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</si>
  <si>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</si>
  <si>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</si>
  <si>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</si>
  <si>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</si>
  <si>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</si>
  <si>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</si>
  <si>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</si>
  <si>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</si>
  <si>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</si>
  <si>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</si>
  <si>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</si>
  <si>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</si>
  <si>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</si>
  <si>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</si>
  <si>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</si>
  <si>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</si>
  <si>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</si>
  <si>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</si>
  <si>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</si>
  <si>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</si>
  <si>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</si>
  <si>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</si>
  <si>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</si>
  <si>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</si>
  <si>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</si>
  <si>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</si>
  <si>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</si>
  <si>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</si>
  <si>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</si>
  <si>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</si>
  <si>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</si>
  <si>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</si>
  <si>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</si>
  <si>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</si>
  <si>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</si>
  <si>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</si>
  <si>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</si>
  <si>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</si>
  <si>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</si>
  <si>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</si>
  <si>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</si>
  <si>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</si>
  <si>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</si>
  <si>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</si>
  <si>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</si>
  <si>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</si>
  <si>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</si>
  <si>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</si>
  <si>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</si>
  <si>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</si>
  <si>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</si>
  <si>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</si>
  <si>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</si>
  <si>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</si>
  <si>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</si>
  <si>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</si>
  <si>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</si>
  <si>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</si>
  <si>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</si>
  <si>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</si>
  <si>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</si>
  <si>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</si>
  <si>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</si>
  <si>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</si>
  <si>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</si>
  <si>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</si>
  <si>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</si>
  <si>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</si>
  <si>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</si>
  <si>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</si>
  <si>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</si>
  <si>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</si>
  <si>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</si>
  <si>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</si>
  <si>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</si>
  <si>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</si>
  <si>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</si>
  <si>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</si>
  <si>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</si>
  <si>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</si>
  <si>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</si>
  <si>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</si>
  <si>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</si>
  <si>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</si>
  <si>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</si>
  <si>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</si>
  <si>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</si>
  <si>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</si>
  <si>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</si>
  <si>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</si>
  <si>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</si>
  <si>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</si>
  <si>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</si>
  <si>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</si>
  <si>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</si>
  <si>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</si>
  <si>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</si>
  <si>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</si>
  <si>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</si>
  <si>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</si>
  <si>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</si>
  <si>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</si>
  <si>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</si>
  <si>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</si>
  <si>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</si>
  <si>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</si>
  <si>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</si>
  <si>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</si>
  <si>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</si>
  <si>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</si>
  <si>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</si>
  <si>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</si>
  <si>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</si>
  <si>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</si>
  <si>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</si>
  <si>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</si>
  <si>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</si>
  <si>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</si>
  <si>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</si>
  <si>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</si>
  <si>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</si>
  <si>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</si>
  <si>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</si>
  <si>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</si>
  <si>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</si>
  <si>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</si>
  <si>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</si>
  <si>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</si>
  <si>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</si>
  <si>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</si>
  <si>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</si>
  <si>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</si>
  <si>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</si>
  <si>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</si>
  <si>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</si>
  <si>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</si>
  <si>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</si>
  <si>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</si>
  <si>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</si>
  <si>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</si>
  <si>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</si>
  <si>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</si>
  <si>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</si>
  <si>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</si>
  <si>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</si>
  <si>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</si>
  <si>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</si>
  <si>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</si>
  <si>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</si>
  <si>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</si>
  <si>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</si>
  <si>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</si>
  <si>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</si>
  <si>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</si>
  <si>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</si>
  <si>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</si>
  <si>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</si>
  <si>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</si>
  <si>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</si>
  <si>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</si>
  <si>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</si>
  <si>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</si>
  <si>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</si>
  <si>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</si>
  <si>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</si>
  <si>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</si>
  <si>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</si>
  <si>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</si>
  <si>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</si>
  <si>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</si>
  <si>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</si>
  <si>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</si>
  <si>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</si>
  <si>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</si>
  <si>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</si>
  <si>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</si>
  <si>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</si>
  <si>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</si>
  <si>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</si>
  <si>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</si>
  <si>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</si>
  <si>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</si>
  <si>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</si>
  <si>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</si>
  <si>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</si>
  <si>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</si>
  <si>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</si>
  <si>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</si>
  <si>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</si>
  <si>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</si>
  <si>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</si>
  <si>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</si>
  <si>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</si>
  <si>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</si>
  <si>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</si>
  <si>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</si>
  <si>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</si>
  <si>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</si>
  <si>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</si>
  <si>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</si>
  <si>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</si>
  <si>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</si>
  <si>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</si>
  <si>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</si>
  <si>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</si>
  <si>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</si>
  <si>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</si>
  <si>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</si>
  <si>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</si>
  <si>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</si>
  <si>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</si>
  <si>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</si>
  <si>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</si>
  <si>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</si>
  <si>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</si>
  <si>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</si>
  <si>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</si>
  <si>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</si>
  <si>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</si>
  <si>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</si>
  <si>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</si>
  <si>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</si>
  <si>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</si>
  <si>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</si>
  <si>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</si>
  <si>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</si>
  <si>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</si>
  <si>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</si>
  <si>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</si>
  <si>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</si>
  <si>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</si>
  <si>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</si>
  <si>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</si>
  <si>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</si>
  <si>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</si>
  <si>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</si>
  <si>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</si>
  <si>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</si>
  <si>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</si>
  <si>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</si>
  <si>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</si>
  <si>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</si>
  <si>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</si>
  <si>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</si>
  <si>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</si>
  <si>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</si>
  <si>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</si>
  <si>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</si>
  <si>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</si>
  <si>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</si>
  <si>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</si>
  <si>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</si>
  <si>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</si>
  <si>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</si>
  <si>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</si>
  <si>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</si>
  <si>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</si>
  <si>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</si>
  <si>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</si>
  <si>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</si>
  <si>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</si>
  <si>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</si>
  <si>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</si>
  <si>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</si>
  <si>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</si>
  <si>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</si>
  <si>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</si>
  <si>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</si>
  <si>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</si>
  <si>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</si>
  <si>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</si>
  <si>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</si>
  <si>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</si>
  <si>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</si>
  <si>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</si>
  <si>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</si>
  <si>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</si>
  <si>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</si>
  <si>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</si>
  <si>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</si>
  <si>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</si>
  <si>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</si>
  <si>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</si>
  <si>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</si>
  <si>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</si>
  <si>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</si>
  <si>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</si>
  <si>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</si>
  <si>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</si>
  <si>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</si>
  <si>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</si>
  <si>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</si>
  <si>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</si>
  <si>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</si>
  <si>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</si>
  <si>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</si>
  <si>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</si>
  <si>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</si>
  <si>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</si>
  <si>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</si>
  <si>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</si>
  <si>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</si>
  <si>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</si>
  <si>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</si>
  <si>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</si>
  <si>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</si>
  <si>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</si>
  <si>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</si>
  <si>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</si>
  <si>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</si>
  <si>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</si>
  <si>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</si>
  <si>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</si>
  <si>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</si>
  <si>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</si>
  <si>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</si>
  <si>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</si>
  <si>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</si>
  <si>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</si>
  <si>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</si>
  <si>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</si>
  <si>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</si>
  <si>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</si>
  <si>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</si>
  <si>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</si>
  <si>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</si>
  <si>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</si>
  <si>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</si>
  <si>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</si>
  <si>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</si>
  <si>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</si>
  <si>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</si>
  <si>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</si>
  <si>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</si>
  <si>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</si>
  <si>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</si>
  <si>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</si>
  <si>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</si>
  <si>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</si>
  <si>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</si>
  <si>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</si>
  <si>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</si>
  <si>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</si>
  <si>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</si>
  <si>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</si>
  <si>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</si>
  <si>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</si>
  <si>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</si>
  <si>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</si>
  <si>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</si>
  <si>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</si>
  <si>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</si>
  <si>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</si>
  <si>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</si>
  <si>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</si>
  <si>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</si>
  <si>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</si>
  <si>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</si>
  <si>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</si>
  <si>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</si>
  <si>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</si>
  <si>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</si>
  <si>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</si>
  <si>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</si>
  <si>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</si>
  <si>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</si>
  <si>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</si>
  <si>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</si>
  <si>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</si>
  <si>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</si>
  <si>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</si>
  <si>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</si>
  <si>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</si>
  <si>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</si>
  <si>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</si>
  <si>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</si>
  <si>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</si>
  <si>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</si>
  <si>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</si>
  <si>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</si>
  <si>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</si>
  <si>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</si>
  <si>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</si>
  <si>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</si>
  <si>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</si>
  <si>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</si>
  <si>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</si>
  <si>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</si>
  <si>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</si>
  <si>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</si>
  <si>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</si>
  <si>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</si>
  <si>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</si>
  <si>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</si>
  <si>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</si>
  <si>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</si>
  <si>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</si>
  <si>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</si>
  <si>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</si>
  <si>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</si>
  <si>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</si>
  <si>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</si>
  <si>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</si>
  <si>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</si>
  <si>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</si>
  <si>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</si>
  <si>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</si>
  <si>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</si>
  <si>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</si>
  <si>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</si>
  <si>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</si>
  <si>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</si>
  <si>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</si>
  <si>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</si>
  <si>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</si>
  <si>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</si>
  <si>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</si>
  <si>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</si>
  <si>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</si>
  <si>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</si>
  <si>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</si>
  <si>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</si>
  <si>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</si>
  <si>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</si>
  <si>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</si>
  <si>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</si>
  <si>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</si>
  <si>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</si>
  <si>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</si>
  <si>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</si>
  <si>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</si>
  <si>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</si>
  <si>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</si>
  <si>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</si>
  <si>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</si>
  <si>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</si>
  <si>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</si>
  <si>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</si>
  <si>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</si>
  <si>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</si>
  <si>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</si>
  <si>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</si>
  <si>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</si>
  <si>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</si>
  <si>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</si>
  <si>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</si>
  <si>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</si>
  <si>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</si>
  <si>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</si>
  <si>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</si>
  <si>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</si>
  <si>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</si>
  <si>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</si>
  <si>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</si>
  <si>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</si>
  <si>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</si>
  <si>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</si>
  <si>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</si>
  <si>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</si>
  <si>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</si>
  <si>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</si>
  <si>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</si>
  <si>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</si>
  <si>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</si>
  <si>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</si>
  <si>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</si>
  <si>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</si>
  <si>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</si>
  <si>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</si>
  <si>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</si>
  <si>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</si>
  <si>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</si>
  <si>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</si>
  <si>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</si>
  <si>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</si>
  <si>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</si>
  <si>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</si>
  <si>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</si>
  <si>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</si>
  <si>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</si>
  <si>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</si>
  <si>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</si>
  <si>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</si>
  <si>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</si>
  <si>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</si>
  <si>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</si>
  <si>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</si>
  <si>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</si>
  <si>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</si>
  <si>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</si>
  <si>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</si>
  <si>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</si>
  <si>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</si>
  <si>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</si>
  <si>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</si>
  <si>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</si>
  <si>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</si>
  <si>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</si>
  <si>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</si>
  <si>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</si>
  <si>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</si>
  <si>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</si>
  <si>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</si>
  <si>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</si>
  <si>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</si>
  <si>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</si>
  <si>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</si>
  <si>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</si>
  <si>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</si>
  <si>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</si>
  <si>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</si>
  <si>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</si>
  <si>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</si>
  <si>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</si>
  <si>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</si>
  <si>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</si>
  <si>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</si>
  <si>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</si>
  <si>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</si>
  <si>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</si>
  <si>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</si>
  <si>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</si>
  <si>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</si>
  <si>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</si>
  <si>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</si>
  <si>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</si>
  <si>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</si>
  <si>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</si>
  <si>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</si>
  <si>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</si>
  <si>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</si>
  <si>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</si>
  <si>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</si>
  <si>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</si>
  <si>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</si>
  <si>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</si>
  <si>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</si>
  <si>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</si>
  <si>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</si>
  <si>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</si>
  <si>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</si>
  <si>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</si>
  <si>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</si>
  <si>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</si>
  <si>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</si>
  <si>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</si>
  <si>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</si>
  <si>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</si>
  <si>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</si>
  <si>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</si>
  <si>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</si>
  <si>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</si>
  <si>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</si>
  <si>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</si>
  <si>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</si>
  <si>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</si>
  <si>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</si>
  <si>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</si>
  <si>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</si>
  <si>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</si>
  <si>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</si>
  <si>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</si>
  <si>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</si>
  <si>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</si>
  <si>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</si>
  <si>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</si>
  <si>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</si>
  <si>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</si>
  <si>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</si>
  <si>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</si>
  <si>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</si>
  <si>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</si>
  <si>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</si>
  <si>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</si>
  <si>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</si>
  <si>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</si>
  <si>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</si>
  <si>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</si>
  <si>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</si>
  <si>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</si>
  <si>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</si>
  <si>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</si>
  <si>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</si>
  <si>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</si>
  <si>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</si>
  <si>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</si>
  <si>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</si>
  <si>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</si>
  <si>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</si>
  <si>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</si>
  <si>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</si>
  <si>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</si>
  <si>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</si>
  <si>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</si>
  <si>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</si>
  <si>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</si>
  <si>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</si>
  <si>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</si>
  <si>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</si>
  <si>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</si>
  <si>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</si>
  <si>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</si>
  <si>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</si>
  <si>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</si>
  <si>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</si>
  <si>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</si>
  <si>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</si>
  <si>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</si>
  <si>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</si>
  <si>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</si>
  <si>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</si>
  <si>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</si>
  <si>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</si>
  <si>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</si>
  <si>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</si>
  <si>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</si>
  <si>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</si>
  <si>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</si>
  <si>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</si>
  <si>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</si>
  <si>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</si>
  <si>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</si>
  <si>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</si>
  <si>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</si>
  <si>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</si>
  <si>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</si>
  <si>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</si>
  <si>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</si>
  <si>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</si>
  <si>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</si>
  <si>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</si>
  <si>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</si>
  <si>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</si>
  <si>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</si>
  <si>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</si>
  <si>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</si>
  <si>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</si>
  <si>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</si>
  <si>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</si>
  <si>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</si>
  <si>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</si>
  <si>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</si>
  <si>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</si>
  <si>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</si>
  <si>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</si>
  <si>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</si>
  <si>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</si>
  <si>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</si>
  <si>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</si>
  <si>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</si>
  <si>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</si>
  <si>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</si>
  <si>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</si>
  <si>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</si>
  <si>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</si>
  <si>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</si>
  <si>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</si>
  <si>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</si>
  <si>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</si>
  <si>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</si>
  <si>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</si>
  <si>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</si>
  <si>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</si>
  <si>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</si>
  <si>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</si>
  <si>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</si>
  <si>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</si>
  <si>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</si>
  <si>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</si>
  <si>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</si>
  <si>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</si>
  <si>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</si>
  <si>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</si>
  <si>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</si>
  <si>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</si>
  <si>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</si>
  <si>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</si>
  <si>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</si>
  <si>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</si>
  <si>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</si>
  <si>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</si>
  <si>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</si>
  <si>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</si>
  <si>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</si>
  <si>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</si>
  <si>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</si>
  <si>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</si>
  <si>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</si>
  <si>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</si>
  <si>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</si>
  <si>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</si>
  <si>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</si>
  <si>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</si>
  <si>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</si>
  <si>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</si>
  <si>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</si>
  <si>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</si>
  <si>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</si>
  <si>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</si>
  <si>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</si>
  <si>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</si>
  <si>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</si>
  <si>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</si>
  <si>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</si>
  <si>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</si>
  <si>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</si>
  <si>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</si>
  <si>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</si>
  <si>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</si>
  <si>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</si>
  <si>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</si>
  <si>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</si>
  <si>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</si>
  <si>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</si>
  <si>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</si>
  <si>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</si>
  <si>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</si>
  <si>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</si>
  <si>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</si>
  <si>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</si>
  <si>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</si>
  <si>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</si>
  <si>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</si>
  <si>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</si>
  <si>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</si>
  <si>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</si>
  <si>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</si>
  <si>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</si>
  <si>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</si>
  <si>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</si>
  <si>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</si>
  <si>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</si>
  <si>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</si>
  <si>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</si>
  <si>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</si>
  <si>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</si>
  <si>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</si>
  <si>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</si>
  <si>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</si>
  <si>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</si>
  <si>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</si>
  <si>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</si>
  <si>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</si>
  <si>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</si>
  <si>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</si>
  <si>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</si>
  <si>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</si>
  <si>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</si>
  <si>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</si>
  <si>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</si>
  <si>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</si>
  <si>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</si>
  <si>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</si>
  <si>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</si>
  <si>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</si>
  <si>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</si>
  <si>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</si>
  <si>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</si>
  <si>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</si>
  <si>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</si>
  <si>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</si>
  <si>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</si>
  <si>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</si>
  <si>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</si>
  <si>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</si>
  <si>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</si>
  <si>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</si>
  <si>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</si>
  <si>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</si>
  <si>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</si>
  <si>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</si>
  <si>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</si>
  <si>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</si>
  <si>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</si>
  <si>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</si>
  <si>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</si>
  <si>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</si>
  <si>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</si>
  <si>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</si>
  <si>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</si>
  <si>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</si>
  <si>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</si>
  <si>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</si>
  <si>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</si>
  <si>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</si>
  <si>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</si>
  <si>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</si>
  <si>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</si>
  <si>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</si>
  <si>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</si>
  <si>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</si>
  <si>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</si>
  <si>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</si>
  <si>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</si>
  <si>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</si>
  <si>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</si>
  <si>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</si>
  <si>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</si>
  <si>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</si>
  <si>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</si>
  <si>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</si>
  <si>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</si>
  <si>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</si>
  <si>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</si>
  <si>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</si>
  <si>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</si>
  <si>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</si>
  <si>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</si>
  <si>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</si>
  <si>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</si>
  <si>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</si>
  <si>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</si>
  <si>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</si>
  <si>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</si>
  <si>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</si>
  <si>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</si>
  <si>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</si>
  <si>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</si>
  <si>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</si>
  <si>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</si>
  <si>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</si>
  <si>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</si>
  <si>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</si>
  <si>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</si>
  <si>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</si>
  <si>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</si>
  <si>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</si>
  <si>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</si>
  <si>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</si>
  <si>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</si>
  <si>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</si>
  <si>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</si>
  <si>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</si>
  <si>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</si>
  <si>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</si>
  <si>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</si>
  <si>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</si>
  <si>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</si>
  <si>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</si>
  <si>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</si>
  <si>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</si>
  <si>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</si>
  <si>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</si>
  <si>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</si>
  <si>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</si>
  <si>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</si>
  <si>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</si>
  <si>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</si>
  <si>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</si>
  <si>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</si>
  <si>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</si>
  <si>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</si>
  <si>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</si>
  <si>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</si>
  <si>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</si>
  <si>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</si>
  <si>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</si>
  <si>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</si>
  <si>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</si>
  <si>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</si>
  <si>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</si>
  <si>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</si>
  <si>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</si>
  <si>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</si>
  <si>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</si>
  <si>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</si>
  <si>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</si>
  <si>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</si>
  <si>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</si>
  <si>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</si>
  <si>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</si>
  <si>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</si>
  <si>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</si>
  <si>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</si>
  <si>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</si>
  <si>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</si>
  <si>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</si>
  <si>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</si>
  <si>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</si>
  <si>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</si>
  <si>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</si>
  <si>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</si>
  <si>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</si>
  <si>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</si>
  <si>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</si>
  <si>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</si>
  <si>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</si>
  <si>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</si>
  <si>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</si>
  <si>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</si>
  <si>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</si>
  <si>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</si>
  <si>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</si>
  <si>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</si>
  <si>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</si>
  <si>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</si>
  <si>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</si>
  <si>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</si>
  <si>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</si>
  <si>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</si>
  <si>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</si>
  <si>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</si>
  <si>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</si>
  <si>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</si>
  <si>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</si>
  <si>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</si>
  <si>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</si>
  <si>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</si>
  <si>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</si>
  <si>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</si>
  <si>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</si>
  <si>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</si>
  <si>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</si>
  <si>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</si>
  <si>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</si>
  <si>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</si>
  <si>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</si>
  <si>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</si>
  <si>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</si>
  <si>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</si>
  <si>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</si>
  <si>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</si>
  <si>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</si>
  <si>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</si>
  <si>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</si>
  <si>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</si>
  <si>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</si>
  <si>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</si>
  <si>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</si>
  <si>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</si>
  <si>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</si>
  <si>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</si>
  <si>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</si>
  <si>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</si>
  <si>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</si>
  <si>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</si>
  <si>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</si>
  <si>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</si>
  <si>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</si>
  <si>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</si>
  <si>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</si>
  <si>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</si>
  <si>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</si>
  <si>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</si>
  <si>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</si>
  <si>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</si>
  <si>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</si>
  <si>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</si>
  <si>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</si>
  <si>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</si>
  <si>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</si>
  <si>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</si>
  <si>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</si>
  <si>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</si>
  <si>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</si>
  <si>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</si>
  <si>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</si>
  <si>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</si>
  <si>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</si>
  <si>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</si>
  <si>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</si>
  <si>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</si>
  <si>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</si>
  <si>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</si>
  <si>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</si>
  <si>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</si>
  <si>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</si>
  <si>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</si>
  <si>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</si>
  <si>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</si>
  <si>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</si>
  <si>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</si>
  <si>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</si>
  <si>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</si>
  <si>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</si>
  <si>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</si>
  <si>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</si>
  <si>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</si>
  <si>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</si>
  <si>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</si>
  <si>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</si>
  <si>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</si>
  <si>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</si>
  <si>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</si>
  <si>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</si>
  <si>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</si>
  <si>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</si>
  <si>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</si>
  <si>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</si>
  <si>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</si>
  <si>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</si>
  <si>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</si>
  <si>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</si>
  <si>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</si>
  <si>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</si>
  <si>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</si>
  <si>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</si>
  <si>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</si>
  <si>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</si>
  <si>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</si>
  <si>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</si>
  <si>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</si>
  <si>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</si>
  <si>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</si>
  <si>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</si>
  <si>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</si>
  <si>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</si>
  <si>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</si>
  <si>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</si>
  <si>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</si>
  <si>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</si>
  <si>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</si>
  <si>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</si>
  <si>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</si>
  <si>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</si>
  <si>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</si>
  <si>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</si>
  <si>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</si>
  <si>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</si>
  <si>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</si>
  <si>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</si>
  <si>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</si>
  <si>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</si>
  <si>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</si>
  <si>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</si>
  <si>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</si>
  <si>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</si>
  <si>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</si>
  <si>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</si>
  <si>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</si>
  <si>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</si>
  <si>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</si>
  <si>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</si>
  <si>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</si>
  <si>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</si>
  <si>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</si>
  <si>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</si>
  <si>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</si>
  <si>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</si>
  <si>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</si>
  <si>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</si>
  <si>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</si>
  <si>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</si>
  <si>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</si>
  <si>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</si>
  <si>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</si>
  <si>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</si>
  <si>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</si>
  <si>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</si>
  <si>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</si>
  <si>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</si>
  <si>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</si>
  <si>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</si>
  <si>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</si>
  <si>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</si>
  <si>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</si>
  <si>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</si>
  <si>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</si>
  <si>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</si>
  <si>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</si>
  <si>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</si>
  <si>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</si>
  <si>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</si>
  <si>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</si>
  <si>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</si>
  <si>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</si>
  <si>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</si>
  <si>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</si>
  <si>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</si>
  <si>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</si>
  <si>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</si>
  <si>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</si>
  <si>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</si>
  <si>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</si>
  <si>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</si>
  <si>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</si>
  <si>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</si>
  <si>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</si>
  <si>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</si>
  <si>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</si>
  <si>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</si>
  <si>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</si>
  <si>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</si>
  <si>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</si>
  <si>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</si>
  <si>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</si>
  <si>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</si>
  <si>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</si>
  <si>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</si>
  <si>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</si>
  <si>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</si>
  <si>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</si>
  <si>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</si>
  <si>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</si>
  <si>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</si>
  <si>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</si>
  <si>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</si>
  <si>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</si>
  <si>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</si>
  <si>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</si>
  <si>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</si>
  <si>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</si>
  <si>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</si>
  <si>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</si>
  <si>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</si>
  <si>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</si>
  <si>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</si>
  <si>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</si>
  <si>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</si>
  <si>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</si>
  <si>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</si>
  <si>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</si>
  <si>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</si>
  <si>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</si>
  <si>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</si>
  <si>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</si>
  <si>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</si>
  <si>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</si>
  <si>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</si>
  <si>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</si>
  <si>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</si>
  <si>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</si>
  <si>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</si>
  <si>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</si>
  <si>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</si>
  <si>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</si>
  <si>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</si>
  <si>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</si>
  <si>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</si>
  <si>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</si>
  <si>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</si>
  <si>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</si>
  <si>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</si>
  <si>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</si>
  <si>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</si>
  <si>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</si>
  <si>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</si>
  <si>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</si>
  <si>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</si>
  <si>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</si>
  <si>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</si>
  <si>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</si>
  <si>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</si>
  <si>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</si>
  <si>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</si>
  <si>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</si>
  <si>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</si>
  <si>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</si>
  <si>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</si>
  <si>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</si>
  <si>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</si>
  <si>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</si>
  <si>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</si>
  <si>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</si>
  <si>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</si>
  <si>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</si>
  <si>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</si>
  <si>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</si>
  <si>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</si>
  <si>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</si>
  <si>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</si>
  <si>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</si>
  <si>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</si>
  <si>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</si>
  <si>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</si>
  <si>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</si>
  <si>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</si>
  <si>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</si>
  <si>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</si>
  <si>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</si>
  <si>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</si>
  <si>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</si>
  <si>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</si>
  <si>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</si>
  <si>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</si>
  <si>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</si>
  <si>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</si>
  <si>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</si>
  <si>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</si>
  <si>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</si>
  <si>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</si>
  <si>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</si>
  <si>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</si>
  <si>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</si>
  <si>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</si>
  <si>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</si>
  <si>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</si>
  <si>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</si>
  <si>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</si>
  <si>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</si>
  <si>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</si>
  <si>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</si>
  <si>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</si>
  <si>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</si>
  <si>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</si>
  <si>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</si>
  <si>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</si>
  <si>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</si>
  <si>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</si>
  <si>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</si>
  <si>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</si>
  <si>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</si>
  <si>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</si>
  <si>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</si>
  <si>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</si>
  <si>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</si>
  <si>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</si>
  <si>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</si>
  <si>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</si>
  <si>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</si>
  <si>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</si>
  <si>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</si>
  <si>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</si>
  <si>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</si>
  <si>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</si>
  <si>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</si>
  <si>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</si>
  <si>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</si>
  <si>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</si>
  <si>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</si>
  <si>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</si>
  <si>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</si>
  <si>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</si>
  <si>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</si>
  <si>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</si>
  <si>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</si>
  <si>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</si>
  <si>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</si>
  <si>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</si>
  <si>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</si>
  <si>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</si>
  <si>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</si>
  <si>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</si>
  <si>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</si>
  <si>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</si>
  <si>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</si>
  <si>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</si>
  <si>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</si>
  <si>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</si>
  <si>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</si>
  <si>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</si>
  <si>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</si>
  <si>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</si>
  <si>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</si>
  <si>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</si>
  <si>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</si>
  <si>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</si>
  <si>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</si>
  <si>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</si>
  <si>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</si>
  <si>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</si>
  <si>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</si>
  <si>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</si>
  <si>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</si>
  <si>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</si>
  <si>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</si>
  <si>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</si>
  <si>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</si>
  <si>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</si>
  <si>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</si>
  <si>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</si>
  <si>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</si>
  <si>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</si>
  <si>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</si>
  <si>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</si>
  <si>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</si>
  <si>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</si>
  <si>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</si>
  <si>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</si>
  <si>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</si>
  <si>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</si>
  <si>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</si>
  <si>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</si>
  <si>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</si>
  <si>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</si>
  <si>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</si>
  <si>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</si>
  <si>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</si>
  <si>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</si>
  <si>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</si>
  <si>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</si>
  <si>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</si>
  <si>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</si>
  <si>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</si>
  <si>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</si>
  <si>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</si>
  <si>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</si>
  <si>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</si>
  <si>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</si>
  <si>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</si>
  <si>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</si>
  <si>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</si>
  <si>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</si>
  <si>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</si>
  <si>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</si>
  <si>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</si>
  <si>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</si>
  <si>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</si>
  <si>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</si>
  <si>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</si>
  <si>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</si>
  <si>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</si>
  <si>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</si>
  <si>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</si>
  <si>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</si>
  <si>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</si>
  <si>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</si>
  <si>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</si>
  <si>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</si>
  <si>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</si>
  <si>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</si>
  <si>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</si>
  <si>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</si>
  <si>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</si>
  <si>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</si>
  <si>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</si>
  <si>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</si>
  <si>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</si>
  <si>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</si>
  <si>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</si>
  <si>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</si>
  <si>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</si>
  <si>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</si>
  <si>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</si>
  <si>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</si>
  <si>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</si>
  <si>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</si>
  <si>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</si>
  <si>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</si>
  <si>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</si>
  <si>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</si>
  <si>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</si>
  <si>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</si>
  <si>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</si>
  <si>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</si>
  <si>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</si>
  <si>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</si>
  <si>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</si>
  <si>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</si>
  <si>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</si>
  <si>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</si>
  <si>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</si>
  <si>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</si>
  <si>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</si>
  <si>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</si>
  <si>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</si>
  <si>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</si>
  <si>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</si>
  <si>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</si>
  <si>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</si>
  <si>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</si>
  <si>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</si>
  <si>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</si>
  <si>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</si>
  <si>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</si>
  <si>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</si>
  <si>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</si>
  <si>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</si>
  <si>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</si>
  <si>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</si>
  <si>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</si>
  <si>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</si>
  <si>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</si>
  <si>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</si>
  <si>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</si>
  <si>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</si>
  <si>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</si>
  <si>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</si>
  <si>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</si>
  <si>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</si>
  <si>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</si>
  <si>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</si>
  <si>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</si>
  <si>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</si>
  <si>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</si>
  <si>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</si>
  <si>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</si>
  <si>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</si>
  <si>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</si>
  <si>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</si>
  <si>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</si>
  <si>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</si>
  <si>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</si>
  <si>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</si>
  <si>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</si>
  <si>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</si>
  <si>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</si>
  <si>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</si>
  <si>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</si>
  <si>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</si>
  <si>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</si>
  <si>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</si>
  <si>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</si>
  <si>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</si>
  <si>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</si>
  <si>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</si>
  <si>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</si>
  <si>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</si>
  <si>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</si>
  <si>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</si>
  <si>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</si>
  <si>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</si>
  <si>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</si>
  <si>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</si>
  <si>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</si>
  <si>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</si>
  <si>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</si>
  <si>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</si>
  <si>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</si>
  <si>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</si>
  <si>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</si>
  <si>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</si>
  <si>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</si>
  <si>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</si>
  <si>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</si>
  <si>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</si>
  <si>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</si>
  <si>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</si>
  <si>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</si>
  <si>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</si>
  <si>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</si>
  <si>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</si>
  <si>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</si>
  <si>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</si>
  <si>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</si>
  <si>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</si>
  <si>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</si>
  <si>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</si>
  <si>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</si>
  <si>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</si>
  <si>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</si>
  <si>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</si>
  <si>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</si>
  <si>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</si>
  <si>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</si>
  <si>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</si>
  <si>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</si>
  <si>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</si>
  <si>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</si>
  <si>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</si>
  <si>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</si>
  <si>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</si>
  <si>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</si>
  <si>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</si>
  <si>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</si>
  <si>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</si>
  <si>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</si>
  <si>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</si>
  <si>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</si>
  <si>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</si>
  <si>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</si>
  <si>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</si>
  <si>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</si>
  <si>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</si>
  <si>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</si>
  <si>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</si>
  <si>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</si>
  <si>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</si>
  <si>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</si>
  <si>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</si>
  <si>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</si>
  <si>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</si>
  <si>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</si>
  <si>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</si>
  <si>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</si>
  <si>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</si>
  <si>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</si>
  <si>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</si>
  <si>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</si>
  <si>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</si>
  <si>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</si>
  <si>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</si>
  <si>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</si>
  <si>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</si>
  <si>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</si>
  <si>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</si>
  <si>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</si>
  <si>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</si>
  <si>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</si>
  <si>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</si>
  <si>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</si>
  <si>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</si>
  <si>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</si>
  <si>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</si>
  <si>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</si>
  <si>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</si>
  <si>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</si>
  <si>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</si>
  <si>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</si>
  <si>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</si>
  <si>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</si>
  <si>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</si>
  <si>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</si>
  <si>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</si>
  <si>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</si>
  <si>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</si>
  <si>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</si>
  <si>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</si>
  <si>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</si>
  <si>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</si>
  <si>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</si>
  <si>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</si>
  <si>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</si>
  <si>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</si>
  <si>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</si>
  <si>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</si>
  <si>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</si>
  <si>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</si>
  <si>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</si>
  <si>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</si>
  <si>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</si>
  <si>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</si>
  <si>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</si>
  <si>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</si>
  <si>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</si>
  <si>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</si>
  <si>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</si>
  <si>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</si>
  <si>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</si>
  <si>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</si>
  <si>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</si>
  <si>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</si>
  <si>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</si>
  <si>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</si>
  <si>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</si>
  <si>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</si>
  <si>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</si>
  <si>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</si>
  <si>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</si>
  <si>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</si>
  <si>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</si>
  <si>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</si>
  <si>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</si>
  <si>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</si>
  <si>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</si>
  <si>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</si>
  <si>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</si>
  <si>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</si>
  <si>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</si>
  <si>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</si>
  <si>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</si>
  <si>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</si>
  <si>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</si>
  <si>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</si>
  <si>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</si>
  <si>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</si>
  <si>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</si>
  <si>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</si>
  <si>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</si>
  <si>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</si>
  <si>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</si>
  <si>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</si>
  <si>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</si>
  <si>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</si>
  <si>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</si>
  <si>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</si>
  <si>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</si>
  <si>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</si>
  <si>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</si>
  <si>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</si>
  <si>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</si>
  <si>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</si>
  <si>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</si>
  <si>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</si>
  <si>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</si>
  <si>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</si>
  <si>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</si>
  <si>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</si>
  <si>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</si>
  <si>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</si>
  <si>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</si>
  <si>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</si>
  <si>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</si>
  <si>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</si>
  <si>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</si>
  <si>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</si>
  <si>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</si>
  <si>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</si>
  <si>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</si>
  <si>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</si>
  <si>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</si>
  <si>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</si>
  <si>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</si>
  <si>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</si>
  <si>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</si>
  <si>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</si>
  <si>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</si>
  <si>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</si>
  <si>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</si>
  <si>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</si>
  <si>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</si>
  <si>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</si>
  <si>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</si>
  <si>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</si>
  <si>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</si>
  <si>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</si>
  <si>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</si>
  <si>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</si>
  <si>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</si>
  <si>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</si>
  <si>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</si>
  <si>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</si>
  <si>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</si>
  <si>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</si>
  <si>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</si>
  <si>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</si>
  <si>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</si>
  <si>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</si>
  <si>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</si>
  <si>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</si>
  <si>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</si>
  <si>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</si>
  <si>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</si>
  <si>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</si>
  <si>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</si>
  <si>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</si>
  <si>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</si>
  <si>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</si>
  <si>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</si>
  <si>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</si>
  <si>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</si>
  <si>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</si>
  <si>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</si>
  <si>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</si>
  <si>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</si>
  <si>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</si>
  <si>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</si>
  <si>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</si>
  <si>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</si>
  <si>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</si>
  <si>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</si>
  <si>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</si>
  <si>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</si>
  <si>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</si>
  <si>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</si>
  <si>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</si>
  <si>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</si>
  <si>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</si>
  <si>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</si>
  <si>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</si>
  <si>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</si>
  <si>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</si>
  <si>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</si>
  <si>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</si>
  <si>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</si>
  <si>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</si>
  <si>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</si>
  <si>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</si>
  <si>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</si>
  <si>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</si>
  <si>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</si>
  <si>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</si>
  <si>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</si>
  <si>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</si>
  <si>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</si>
  <si>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</si>
  <si>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</si>
  <si>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</si>
  <si>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</si>
  <si>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</si>
  <si>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</si>
  <si>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</si>
  <si>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</si>
  <si>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</si>
  <si>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</si>
  <si>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</si>
  <si>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</si>
  <si>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</si>
  <si>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</si>
  <si>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</si>
  <si>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</si>
  <si>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</si>
  <si>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</si>
  <si>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</si>
  <si>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</si>
  <si>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</si>
  <si>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</si>
  <si>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</si>
  <si>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</si>
  <si>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</si>
  <si>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</si>
  <si>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</si>
  <si>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</si>
  <si>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</si>
  <si>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</si>
  <si>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</si>
  <si>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</si>
  <si>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</si>
  <si>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</si>
  <si>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</si>
  <si>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</si>
  <si>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</si>
  <si>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</si>
  <si>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</si>
  <si>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</si>
  <si>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</si>
  <si>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</si>
  <si>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</si>
  <si>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</si>
  <si>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</si>
  <si>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</si>
  <si>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</si>
  <si>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</si>
  <si>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</si>
  <si>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</si>
  <si>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</si>
  <si>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</si>
  <si>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</si>
  <si>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</si>
  <si>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</si>
  <si>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</si>
  <si>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</si>
  <si>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</si>
  <si>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</si>
  <si>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</si>
  <si>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</si>
  <si>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</si>
  <si>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</si>
  <si>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</si>
  <si>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</si>
  <si>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</si>
  <si>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</si>
  <si>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</si>
  <si>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</si>
  <si>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</si>
  <si>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</si>
  <si>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</si>
  <si>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</si>
  <si>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</si>
  <si>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</si>
  <si>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</si>
  <si>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</si>
  <si>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</si>
  <si>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</si>
  <si>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</si>
  <si>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</si>
  <si>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</si>
  <si>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</si>
  <si>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</si>
  <si>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</si>
  <si>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</si>
  <si>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</si>
  <si>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</si>
  <si>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</si>
  <si>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</si>
  <si>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</si>
  <si>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</si>
  <si>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</si>
  <si>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</si>
  <si>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</si>
  <si>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</si>
  <si>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</si>
  <si>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</si>
  <si>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</si>
  <si>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</si>
  <si>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</si>
  <si>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</si>
  <si>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</si>
  <si>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</si>
  <si>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</si>
  <si>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</si>
  <si>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</si>
  <si>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</si>
  <si>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</si>
  <si>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</si>
  <si>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</si>
  <si>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</si>
  <si>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</si>
  <si>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</si>
  <si>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</si>
  <si>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</si>
  <si>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</si>
  <si>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</si>
  <si>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</si>
  <si>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</si>
  <si>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</si>
  <si>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</si>
  <si>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</si>
  <si>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</si>
  <si>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</si>
  <si>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</si>
  <si>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</si>
  <si>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</si>
  <si>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</si>
  <si>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</si>
  <si>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</si>
  <si>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</si>
  <si>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</si>
  <si>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</si>
  <si>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</si>
  <si>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</si>
  <si>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</si>
  <si>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</si>
  <si>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</si>
  <si>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</si>
  <si>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</si>
  <si>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</si>
  <si>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</si>
  <si>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</si>
  <si>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</si>
  <si>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</si>
  <si>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</si>
  <si>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</si>
  <si>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</si>
  <si>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</si>
  <si>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</si>
  <si>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</si>
  <si>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</si>
  <si>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</si>
  <si>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</si>
  <si>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</si>
  <si>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</si>
  <si>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</si>
  <si>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</si>
  <si>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</si>
  <si>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</si>
  <si>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</si>
  <si>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</si>
  <si>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</si>
  <si>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</si>
  <si>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</si>
  <si>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</si>
  <si>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</si>
  <si>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</si>
  <si>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</si>
  <si>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</si>
  <si>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</si>
  <si>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</si>
  <si>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</si>
  <si>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</si>
  <si>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</si>
  <si>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</si>
  <si>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</si>
  <si>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</si>
  <si>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</si>
  <si>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</si>
  <si>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</si>
  <si>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</si>
  <si>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</si>
  <si>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</si>
  <si>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</si>
  <si>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</si>
  <si>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</si>
  <si>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</si>
  <si>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</si>
  <si>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</si>
  <si>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</si>
  <si>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</si>
  <si>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</si>
  <si>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</si>
  <si>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</si>
  <si>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</si>
  <si>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</si>
  <si>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</si>
  <si>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</si>
  <si>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</si>
  <si>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</si>
  <si>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</si>
  <si>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</si>
  <si>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</si>
  <si>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</si>
  <si>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</si>
  <si>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</si>
  <si>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</si>
  <si>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</si>
  <si>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</si>
  <si>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</si>
  <si>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</si>
  <si>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</si>
  <si>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</si>
  <si>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</si>
  <si>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</si>
  <si>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</si>
  <si>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</si>
  <si>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</si>
  <si>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</si>
  <si>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</si>
  <si>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</si>
  <si>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</si>
  <si>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</si>
  <si>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</si>
  <si>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</si>
  <si>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</si>
  <si>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</si>
  <si>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</si>
  <si>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</si>
  <si>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</si>
  <si>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</si>
  <si>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</si>
  <si>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</si>
  <si>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</si>
  <si>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</si>
  <si>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</si>
  <si>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</si>
  <si>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</si>
  <si>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</si>
  <si>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</si>
  <si>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</si>
  <si>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</si>
  <si>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</si>
  <si>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</si>
  <si>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</si>
  <si>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</si>
  <si>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</si>
  <si>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</si>
  <si>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</si>
  <si>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</si>
  <si>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</si>
  <si>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</si>
  <si>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</si>
  <si>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</si>
  <si>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</si>
  <si>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</si>
  <si>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</si>
  <si>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</si>
  <si>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</si>
  <si>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</si>
  <si>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</si>
  <si>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</si>
  <si>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</si>
  <si>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</si>
  <si>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</si>
  <si>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</si>
  <si>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</si>
  <si>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</si>
  <si>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</si>
  <si>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</si>
  <si>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</si>
  <si>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</si>
  <si>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</si>
  <si>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</si>
  <si>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</si>
  <si>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</si>
  <si>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</si>
  <si>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</si>
  <si>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</si>
  <si>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</si>
  <si>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</si>
  <si>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</si>
  <si>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</si>
  <si>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</si>
  <si>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</si>
  <si>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</si>
  <si>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</si>
  <si>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</si>
  <si>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</si>
  <si>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</si>
  <si>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</si>
  <si>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</si>
  <si>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</si>
  <si>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</si>
  <si>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</si>
  <si>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</si>
  <si>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</si>
  <si>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</si>
  <si>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</si>
  <si>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</si>
  <si>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</si>
  <si>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</si>
  <si>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</si>
  <si>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</si>
  <si>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</si>
  <si>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</si>
  <si>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</si>
  <si>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</si>
  <si>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</si>
  <si>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</si>
  <si>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</si>
  <si>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</si>
  <si>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</si>
  <si>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</si>
  <si>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</si>
  <si>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</si>
  <si>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</si>
  <si>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</si>
  <si>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</si>
  <si>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</si>
  <si>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</si>
  <si>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</si>
  <si>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</si>
  <si>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</si>
  <si>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</si>
  <si>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</si>
  <si>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</si>
  <si>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</si>
  <si>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</si>
  <si>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</si>
  <si>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</si>
  <si>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</si>
  <si>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</si>
  <si>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</si>
  <si>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</si>
  <si>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</si>
  <si>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</si>
  <si>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</si>
  <si>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</si>
  <si>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</si>
  <si>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</si>
  <si>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</si>
  <si>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</si>
  <si>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</si>
  <si>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</si>
  <si>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</si>
  <si>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</si>
  <si>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</si>
  <si>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</si>
  <si>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</si>
  <si>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</si>
  <si>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</si>
  <si>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</si>
  <si>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</si>
  <si>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</si>
  <si>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</si>
  <si>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</si>
  <si>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</si>
  <si>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</si>
  <si>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</si>
  <si>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</si>
  <si>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</si>
  <si>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</si>
  <si>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</si>
  <si>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</si>
  <si>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</si>
  <si>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</si>
  <si>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</si>
  <si>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</si>
  <si>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</si>
  <si>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</si>
  <si>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</si>
  <si>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</si>
  <si>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</si>
  <si>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</si>
  <si>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</si>
  <si>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</si>
  <si>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</si>
  <si>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</si>
  <si>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</si>
  <si>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</si>
  <si>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</si>
  <si>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</si>
  <si>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</si>
  <si>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</si>
  <si>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</si>
  <si>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</si>
  <si>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</si>
  <si>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</si>
  <si>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</si>
  <si>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</si>
  <si>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</si>
  <si>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</si>
  <si>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</si>
  <si>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</si>
  <si>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</si>
  <si>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</si>
  <si>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</si>
  <si>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</si>
  <si>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</si>
  <si>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</si>
  <si>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</si>
  <si>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</si>
  <si>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</si>
  <si>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</si>
  <si>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</si>
  <si>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</si>
  <si>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</si>
  <si>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</si>
  <si>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</si>
  <si>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</si>
  <si>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</si>
  <si>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</si>
  <si>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</si>
  <si>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</si>
  <si>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</si>
  <si>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</si>
  <si>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</si>
  <si>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</si>
  <si>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</si>
  <si>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</si>
  <si>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</si>
  <si>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</si>
  <si>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</si>
  <si>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</si>
  <si>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</si>
  <si>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</si>
  <si>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</si>
  <si>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</si>
  <si>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</si>
  <si>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</si>
  <si>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</si>
  <si>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</si>
  <si>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</si>
  <si>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</si>
  <si>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</si>
  <si>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</si>
  <si>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</si>
  <si>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</si>
  <si>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</si>
  <si>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</si>
  <si>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</si>
  <si>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</si>
  <si>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</si>
  <si>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</si>
  <si>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</si>
  <si>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</si>
  <si>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</si>
  <si>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</si>
  <si>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</si>
  <si>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</si>
  <si>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</si>
  <si>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</si>
  <si>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</si>
  <si>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</si>
  <si>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</si>
  <si>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</si>
  <si>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</si>
  <si>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</si>
  <si>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</si>
  <si>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</si>
  <si>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</si>
  <si>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</si>
  <si>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</si>
  <si>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</si>
  <si>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</si>
  <si>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</si>
  <si>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</si>
  <si>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</si>
  <si>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</si>
  <si>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</si>
  <si>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</si>
  <si>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</si>
  <si>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</si>
  <si>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</si>
  <si>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</si>
  <si>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</si>
  <si>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</si>
  <si>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</si>
  <si>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</si>
  <si>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</si>
  <si>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</si>
  <si>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</si>
  <si>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</si>
  <si>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</si>
  <si>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</si>
  <si>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</si>
  <si>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</si>
  <si>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</si>
  <si>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</si>
  <si>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</si>
  <si>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</si>
  <si>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</si>
  <si>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</si>
  <si>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</si>
  <si>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</si>
  <si>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</si>
  <si>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</si>
  <si>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</si>
  <si>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</si>
  <si>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</si>
  <si>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</si>
  <si>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</si>
  <si>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</si>
  <si>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</si>
  <si>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</si>
  <si>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</si>
  <si>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</si>
  <si>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</si>
  <si>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</si>
  <si>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</si>
  <si>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</si>
  <si>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</si>
  <si>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</si>
  <si>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</si>
  <si>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</si>
  <si>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</si>
  <si>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</si>
  <si>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</si>
  <si>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</si>
  <si>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</si>
  <si>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</si>
  <si>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</si>
  <si>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</si>
  <si>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</si>
  <si>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</si>
  <si>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</si>
  <si>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</si>
  <si>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</si>
  <si>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</si>
  <si>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</si>
  <si>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</si>
  <si>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</si>
  <si>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</si>
  <si>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</si>
  <si>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</si>
  <si>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</si>
  <si>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</si>
  <si>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</si>
  <si>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</si>
  <si>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</si>
  <si>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</si>
  <si>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</si>
  <si>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</si>
  <si>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</si>
  <si>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</si>
  <si>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</si>
  <si>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</si>
  <si>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</si>
  <si>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</si>
  <si>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</si>
  <si>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</si>
  <si>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</si>
  <si>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</si>
  <si>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</si>
  <si>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</si>
  <si>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</si>
  <si>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</si>
  <si>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</si>
  <si>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</si>
  <si>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</si>
  <si>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</si>
  <si>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</si>
  <si>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</si>
  <si>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</si>
  <si>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</si>
  <si>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</si>
  <si>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</si>
  <si>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</si>
  <si>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</si>
  <si>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</si>
  <si>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</si>
  <si>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</si>
  <si>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</si>
  <si>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</si>
  <si>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</si>
  <si>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</si>
  <si>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</si>
  <si>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</si>
  <si>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</si>
  <si>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</si>
  <si>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</si>
  <si>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</si>
  <si>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</si>
  <si>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</si>
  <si>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</si>
  <si>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</si>
  <si>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</si>
  <si>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</si>
  <si>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</si>
  <si>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</si>
  <si>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</si>
  <si>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</si>
  <si>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</si>
  <si>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</si>
  <si>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</si>
  <si>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</si>
  <si>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</si>
  <si>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</si>
  <si>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</si>
  <si>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</si>
  <si>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</si>
  <si>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</si>
  <si>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</si>
  <si>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</si>
  <si>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</si>
  <si>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</si>
  <si>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</si>
  <si>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</si>
  <si>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</si>
  <si>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</si>
  <si>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</si>
  <si>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</si>
  <si>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</si>
  <si>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</si>
  <si>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</si>
  <si>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</si>
  <si>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</si>
  <si>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</si>
  <si>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</si>
  <si>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</si>
  <si>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</si>
  <si>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</si>
  <si>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</si>
  <si>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</si>
  <si>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</si>
  <si>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</si>
  <si>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</si>
  <si>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</si>
  <si>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</si>
  <si>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</si>
  <si>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</si>
  <si>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</si>
  <si>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</si>
  <si>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</si>
  <si>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</si>
  <si>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</si>
  <si>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</si>
  <si>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</si>
  <si>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</si>
  <si>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</si>
  <si>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</si>
  <si>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</si>
  <si>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</si>
  <si>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</si>
  <si>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</si>
  <si>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</si>
  <si>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</si>
  <si>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</si>
  <si>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</si>
  <si>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</si>
  <si>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</si>
  <si>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</si>
  <si>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</si>
  <si>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</si>
  <si>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</si>
  <si>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</si>
  <si>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</si>
  <si>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</si>
  <si>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</si>
  <si>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</si>
  <si>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</si>
  <si>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</si>
  <si>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</si>
  <si>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</si>
  <si>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</si>
  <si>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</si>
  <si>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</si>
  <si>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</si>
  <si>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</si>
  <si>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</si>
  <si>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</si>
  <si>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</si>
  <si>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</si>
  <si>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</si>
  <si>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</si>
  <si>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</si>
  <si>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</si>
  <si>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</si>
  <si>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</si>
  <si>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</si>
  <si>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</si>
  <si>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</si>
  <si>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</si>
  <si>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</si>
  <si>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</si>
  <si>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</si>
  <si>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</si>
  <si>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</si>
  <si>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</si>
  <si>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</si>
  <si>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</si>
  <si>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</si>
  <si>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</si>
  <si>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</si>
  <si>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</si>
  <si>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</si>
  <si>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</si>
  <si>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</si>
  <si>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</si>
  <si>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</si>
  <si>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</si>
  <si>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</si>
  <si>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</si>
  <si>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</si>
  <si>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</si>
  <si>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</si>
  <si>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</si>
  <si>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</si>
  <si>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</si>
  <si>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</si>
  <si>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</si>
  <si>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</si>
  <si>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</si>
  <si>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</si>
  <si>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</si>
  <si>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</si>
  <si>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</si>
  <si>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</si>
  <si>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</si>
  <si>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</si>
  <si>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</si>
  <si>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</si>
  <si>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</si>
  <si>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</si>
  <si>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</si>
  <si>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</si>
  <si>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</si>
  <si>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</si>
  <si>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</si>
  <si>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</si>
  <si>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</si>
  <si>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</si>
  <si>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</si>
  <si>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</si>
  <si>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</si>
  <si>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</si>
  <si>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</si>
  <si>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</si>
  <si>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</si>
  <si>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</si>
  <si>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</si>
  <si>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</si>
  <si>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</si>
  <si>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</si>
  <si>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</si>
  <si>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</si>
  <si>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</si>
  <si>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</si>
  <si>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</si>
  <si>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</si>
  <si>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</si>
  <si>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</si>
  <si>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</si>
  <si>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</si>
  <si>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</si>
  <si>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</si>
  <si>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</si>
  <si>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</si>
  <si>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</si>
  <si>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</si>
  <si>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</si>
  <si>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</si>
  <si>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</si>
  <si>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</si>
  <si>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</si>
  <si>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</si>
  <si>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</si>
  <si>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</si>
  <si>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</si>
  <si>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</si>
  <si>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</si>
  <si>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</si>
  <si>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</si>
  <si>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</si>
  <si>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</si>
  <si>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</si>
  <si>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</si>
  <si>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</si>
  <si>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</si>
  <si>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</si>
  <si>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</si>
  <si>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</si>
  <si>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</si>
  <si>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</si>
  <si>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</si>
  <si>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</si>
  <si>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</si>
  <si>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</si>
  <si>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</si>
  <si>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</si>
  <si>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</si>
  <si>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</si>
  <si>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</si>
  <si>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</si>
  <si>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</si>
  <si>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</si>
  <si>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</si>
  <si>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</si>
  <si>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</si>
  <si>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</si>
  <si>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</si>
  <si>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</si>
  <si>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</si>
  <si>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</si>
  <si>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</si>
  <si>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</si>
  <si>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</si>
  <si>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</si>
  <si>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</si>
  <si>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</si>
  <si>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</si>
  <si>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</si>
  <si>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</si>
  <si>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</si>
  <si>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</si>
  <si>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</si>
  <si>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</si>
  <si>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</si>
  <si>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</si>
  <si>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</si>
  <si>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</si>
  <si>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</si>
  <si>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</si>
  <si>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</si>
  <si>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</si>
  <si>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</si>
  <si>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</si>
  <si>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</si>
  <si>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</si>
  <si>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</si>
  <si>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</si>
  <si>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</si>
  <si>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</si>
  <si>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</si>
  <si>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</si>
  <si>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</si>
  <si>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</si>
  <si>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</si>
  <si>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</si>
  <si>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</si>
  <si>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</si>
  <si>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</si>
  <si>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</si>
  <si>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</si>
  <si>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</si>
  <si>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</si>
  <si>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</si>
  <si>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</si>
  <si>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</si>
  <si>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</si>
  <si>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</si>
  <si>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</si>
  <si>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</si>
  <si>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</si>
  <si>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</si>
  <si>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</si>
  <si>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</si>
  <si>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</si>
  <si>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</si>
  <si>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</si>
  <si>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</si>
  <si>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</si>
  <si>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</si>
  <si>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</si>
  <si>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</si>
  <si>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</si>
  <si>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</si>
  <si>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</si>
  <si>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</si>
  <si>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</si>
  <si>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</si>
  <si>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</si>
  <si>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</si>
  <si>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</si>
  <si>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</si>
  <si>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</si>
  <si>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</si>
  <si>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</si>
  <si>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</si>
  <si>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</si>
  <si>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</si>
  <si>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</si>
  <si>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</si>
  <si>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</si>
  <si>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</si>
  <si>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</si>
  <si>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</si>
  <si>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</si>
  <si>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</si>
  <si>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</si>
  <si>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</si>
  <si>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</si>
  <si>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</si>
  <si>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</si>
  <si>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</si>
  <si>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</si>
  <si>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</si>
  <si>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</si>
  <si>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</si>
  <si>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</si>
  <si>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</si>
  <si>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</si>
  <si>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</si>
  <si>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</si>
  <si>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</si>
  <si>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</si>
  <si>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</si>
  <si>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</si>
  <si>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</si>
  <si>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</si>
  <si>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</si>
  <si>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</si>
  <si>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</si>
  <si>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</si>
  <si>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</si>
  <si>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</si>
  <si>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</si>
  <si>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</si>
  <si>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</si>
  <si>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</si>
  <si>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</si>
  <si>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</si>
  <si>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</si>
  <si>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</si>
  <si>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</si>
  <si>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</si>
  <si>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</si>
  <si>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</si>
  <si>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</si>
  <si>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</si>
  <si>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</si>
  <si>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</si>
  <si>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</si>
  <si>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</si>
  <si>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</si>
  <si>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</si>
  <si>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</si>
  <si>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</si>
  <si>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</si>
  <si>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</si>
  <si>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</si>
  <si>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</si>
  <si>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</si>
  <si>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</si>
  <si>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</si>
  <si>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</si>
  <si>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</si>
  <si>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</si>
  <si>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</si>
  <si>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</si>
  <si>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</si>
  <si>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</si>
  <si>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</si>
  <si>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</si>
  <si>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</si>
  <si>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</si>
  <si>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</si>
  <si>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</si>
  <si>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</si>
  <si>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</si>
  <si>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</si>
  <si>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</si>
  <si>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</si>
  <si>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</si>
  <si>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</si>
  <si>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</si>
  <si>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</si>
  <si>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</si>
  <si>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</si>
  <si>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</si>
  <si>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</si>
  <si>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</si>
  <si>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</si>
  <si>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</si>
  <si>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</si>
  <si>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</si>
  <si>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</si>
  <si>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</si>
  <si>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</si>
  <si>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</si>
  <si>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</si>
  <si>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</si>
  <si>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</si>
  <si>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</si>
  <si>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</si>
  <si>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</si>
  <si>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</si>
  <si>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</si>
  <si>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</si>
  <si>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</si>
  <si>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</si>
  <si>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</si>
  <si>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</si>
  <si>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</si>
  <si>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</si>
  <si>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</si>
  <si>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</si>
  <si>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</si>
  <si>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</si>
  <si>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</si>
  <si>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</si>
  <si>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</si>
  <si>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</si>
  <si>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</si>
  <si>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</si>
  <si>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</si>
  <si>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</si>
  <si>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</si>
  <si>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</si>
  <si>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</si>
  <si>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</si>
  <si>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</si>
  <si>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</si>
  <si>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</si>
  <si>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</si>
  <si>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</si>
  <si>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</si>
  <si>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</si>
  <si>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</si>
  <si>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</si>
  <si>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</si>
  <si>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</si>
  <si>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</si>
  <si>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</si>
  <si>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</si>
  <si>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</si>
  <si>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</si>
  <si>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</si>
  <si>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</si>
  <si>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</si>
  <si>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</si>
  <si>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</si>
  <si>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</si>
  <si>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</si>
  <si>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</si>
  <si>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</si>
  <si>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</si>
  <si>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</si>
  <si>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</si>
  <si>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</si>
  <si>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</si>
  <si>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</si>
  <si>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</si>
  <si>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</si>
  <si>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</si>
  <si>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</si>
  <si>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</si>
  <si>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</si>
  <si>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</si>
  <si>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</si>
  <si>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</si>
  <si>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</si>
  <si>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</si>
  <si>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</si>
  <si>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</si>
  <si>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</si>
  <si>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</si>
  <si>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</si>
  <si>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</si>
  <si>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</si>
  <si>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</si>
  <si>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</si>
  <si>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</si>
  <si>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</si>
  <si>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</si>
  <si>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</si>
  <si>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</si>
  <si>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</si>
  <si>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</si>
  <si>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</si>
  <si>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</si>
  <si>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</si>
  <si>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</si>
  <si>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</si>
  <si>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</si>
  <si>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</si>
  <si>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</si>
  <si>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</si>
  <si>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</si>
  <si>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</si>
  <si>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</si>
  <si>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</si>
  <si>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</si>
  <si>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</si>
  <si>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</si>
  <si>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</si>
  <si>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</si>
  <si>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</si>
  <si>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</si>
  <si>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</si>
  <si>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</si>
  <si>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</si>
  <si>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</si>
  <si>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</si>
  <si>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</si>
  <si>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</si>
  <si>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</si>
  <si>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</si>
  <si>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</si>
  <si>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</si>
  <si>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</si>
  <si>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</si>
  <si>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</si>
  <si>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</si>
  <si>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</si>
  <si>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</si>
  <si>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</si>
  <si>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</si>
  <si>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</si>
  <si>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</si>
  <si>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</si>
  <si>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</si>
  <si>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</si>
  <si>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</si>
  <si>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</si>
  <si>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</si>
  <si>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</si>
  <si>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</si>
  <si>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</si>
  <si>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</si>
  <si>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</si>
  <si>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</si>
  <si>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</si>
  <si>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</si>
  <si>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</si>
  <si>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</si>
  <si>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</si>
  <si>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</si>
  <si>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</si>
  <si>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</si>
  <si>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</si>
  <si>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</si>
  <si>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</si>
  <si>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</si>
  <si>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</si>
  <si>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</si>
  <si>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</si>
  <si>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</si>
  <si>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</si>
  <si>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</si>
  <si>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</si>
  <si>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</si>
  <si>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</si>
  <si>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</si>
  <si>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</si>
  <si>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</si>
  <si>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</si>
  <si>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</si>
  <si>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</si>
  <si>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</si>
  <si>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</si>
  <si>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</si>
  <si>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</si>
  <si>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</si>
  <si>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</si>
  <si>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</si>
  <si>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</si>
  <si>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</si>
  <si>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</si>
  <si>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</si>
  <si>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</si>
  <si>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</si>
  <si>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</si>
  <si>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</si>
  <si>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</si>
  <si>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</si>
  <si>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</si>
  <si>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</si>
  <si>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</si>
  <si>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</si>
  <si>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</si>
  <si>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</si>
  <si>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</si>
  <si>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</si>
  <si>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</si>
  <si>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</si>
  <si>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</si>
  <si>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</si>
  <si>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</si>
  <si>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</si>
  <si>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</si>
  <si>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</si>
  <si>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</si>
  <si>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</si>
  <si>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</si>
  <si>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</si>
  <si>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</si>
  <si>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</si>
  <si>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</si>
  <si>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</si>
  <si>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</si>
  <si>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</si>
  <si>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</si>
  <si>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</si>
  <si>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</si>
  <si>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</si>
  <si>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</si>
  <si>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</si>
  <si>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</si>
  <si>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</si>
  <si>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</si>
  <si>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</si>
  <si>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</si>
  <si>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</si>
  <si>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</si>
  <si>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</si>
  <si>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</si>
  <si>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</si>
  <si>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</si>
  <si>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</si>
  <si>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</si>
  <si>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</si>
  <si>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</si>
  <si>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</si>
  <si>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</si>
  <si>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</si>
  <si>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</si>
  <si>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</si>
  <si>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</si>
  <si>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</si>
  <si>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</si>
  <si>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</si>
  <si>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</si>
  <si>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</si>
  <si>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</si>
  <si>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</si>
  <si>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</si>
  <si>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</si>
  <si>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</si>
  <si>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</si>
  <si>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</si>
  <si>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</si>
  <si>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</si>
  <si>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</si>
  <si>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</si>
  <si>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</si>
  <si>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</si>
  <si>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</si>
  <si>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</si>
  <si>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</si>
  <si>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</si>
  <si>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</si>
  <si>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</si>
  <si>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</si>
  <si>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</si>
  <si>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</si>
  <si>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</si>
  <si>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</si>
  <si>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</si>
  <si>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</si>
  <si>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</si>
  <si>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</si>
  <si>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</si>
  <si>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</si>
  <si>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</si>
  <si>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</si>
  <si>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</si>
  <si>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</si>
  <si>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</si>
  <si>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</si>
  <si>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</si>
  <si>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</si>
  <si>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</si>
  <si>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</si>
  <si>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</si>
  <si>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</si>
  <si>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</si>
  <si>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</si>
  <si>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</si>
  <si>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</si>
  <si>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</si>
  <si>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</si>
  <si>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</si>
  <si>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</si>
  <si>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</si>
  <si>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</si>
  <si>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</si>
  <si>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</si>
  <si>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</si>
  <si>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</si>
  <si>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</si>
  <si>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</si>
  <si>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</si>
  <si>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</si>
  <si>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</si>
  <si>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</si>
  <si>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</si>
  <si>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</si>
  <si>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</si>
  <si>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</si>
  <si>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</si>
  <si>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</si>
  <si>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</si>
  <si>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</si>
  <si>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</si>
  <si>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</si>
  <si>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</si>
  <si>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</si>
  <si>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</si>
  <si>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</si>
  <si>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</si>
  <si>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</si>
  <si>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</si>
  <si>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</si>
  <si>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</si>
  <si>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</si>
  <si>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</si>
  <si>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</si>
  <si>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</si>
  <si>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</si>
  <si>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</si>
  <si>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</si>
  <si>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</si>
  <si>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</si>
  <si>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</si>
  <si>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</si>
  <si>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</si>
  <si>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</si>
  <si>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</si>
  <si>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</si>
  <si>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</si>
  <si>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</si>
  <si>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</si>
  <si>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</si>
  <si>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</si>
  <si>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</si>
  <si>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</si>
  <si>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</si>
  <si>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</si>
  <si>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</si>
  <si>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</si>
  <si>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</si>
  <si>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</si>
  <si>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</si>
  <si>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</si>
  <si>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</si>
  <si>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</si>
  <si>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</si>
  <si>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</si>
  <si>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</si>
  <si>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</si>
  <si>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</si>
  <si>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</si>
  <si>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</si>
  <si>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</si>
  <si>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</si>
  <si>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</si>
  <si>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</si>
  <si>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</si>
  <si>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</si>
  <si>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</si>
  <si>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</si>
  <si>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</si>
  <si>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</si>
  <si>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</si>
  <si>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</si>
  <si>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</si>
  <si>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</si>
  <si>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</si>
  <si>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</si>
  <si>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</si>
  <si>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</si>
  <si>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</si>
  <si>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</si>
  <si>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</si>
  <si>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</si>
  <si>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</si>
  <si>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</si>
  <si>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</si>
  <si>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</si>
  <si>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</si>
  <si>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</si>
  <si>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</si>
  <si>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</si>
  <si>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</si>
  <si>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</si>
  <si>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</si>
  <si>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</si>
  <si>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</si>
  <si>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</si>
  <si>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</si>
  <si>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</si>
  <si>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</si>
  <si>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</si>
  <si>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</si>
  <si>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</si>
  <si>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</si>
  <si>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</si>
  <si>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</si>
  <si>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</si>
  <si>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</si>
  <si>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</si>
  <si>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</si>
  <si>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</si>
  <si>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</si>
  <si>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</si>
  <si>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</si>
  <si>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</si>
  <si>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</si>
  <si>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</si>
  <si>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</si>
  <si>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</si>
  <si>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</si>
  <si>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</si>
  <si>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</si>
  <si>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</si>
  <si>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</si>
  <si>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</si>
  <si>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</si>
  <si>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</si>
  <si>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</si>
  <si>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</si>
  <si>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</si>
  <si>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</si>
  <si>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</si>
  <si>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</si>
  <si>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</si>
  <si>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</si>
  <si>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</si>
  <si>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</si>
  <si>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</si>
  <si>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</si>
  <si>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</si>
  <si>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</si>
  <si>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</si>
  <si>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</si>
  <si>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</si>
  <si>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</si>
  <si>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</si>
  <si>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</si>
  <si>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</si>
  <si>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</si>
  <si>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</si>
  <si>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</si>
  <si>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</si>
  <si>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</si>
  <si>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</si>
  <si>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</si>
  <si>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</si>
  <si>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</si>
  <si>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</si>
  <si>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</si>
  <si>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</si>
  <si>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</si>
  <si>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</si>
  <si>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</si>
  <si>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</si>
  <si>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</si>
  <si>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</si>
  <si>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</si>
  <si>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</si>
  <si>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</si>
  <si>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</si>
  <si>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</si>
  <si>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</si>
  <si>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</si>
  <si>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</si>
  <si>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</si>
  <si>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</si>
  <si>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</si>
  <si>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</si>
  <si>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</si>
  <si>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</si>
  <si>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</si>
  <si>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</si>
  <si>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</si>
  <si>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</si>
  <si>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</si>
  <si>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</si>
  <si>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</si>
  <si>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</si>
  <si>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</si>
  <si>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</si>
  <si>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</si>
  <si>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</si>
  <si>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</si>
  <si>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</si>
  <si>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</si>
  <si>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</si>
  <si>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</si>
  <si>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</si>
  <si>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</si>
  <si>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</si>
  <si>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</si>
  <si>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</si>
  <si>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</si>
  <si>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</si>
  <si>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</si>
  <si>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</si>
  <si>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</si>
  <si>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</si>
  <si>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</si>
  <si>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</si>
  <si>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</si>
  <si>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</si>
  <si>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</si>
  <si>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</si>
  <si>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</si>
  <si>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</si>
  <si>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</si>
  <si>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</si>
  <si>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</si>
  <si>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</si>
  <si>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</si>
  <si>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</si>
  <si>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</si>
  <si>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</si>
  <si>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</si>
  <si>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</si>
  <si>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</si>
  <si>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</si>
  <si>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</si>
  <si>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</si>
  <si>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</si>
  <si>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</si>
  <si>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</si>
  <si>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</si>
  <si>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</si>
  <si>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</si>
  <si>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</si>
  <si>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</si>
  <si>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</si>
  <si>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</si>
  <si>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</si>
  <si>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</si>
  <si>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</si>
  <si>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</si>
  <si>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</si>
  <si>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</si>
  <si>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</si>
  <si>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</si>
  <si>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</si>
  <si>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</si>
  <si>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</si>
  <si>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</si>
  <si>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</si>
  <si>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</si>
  <si>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</si>
  <si>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</si>
  <si>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</si>
  <si>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</si>
  <si>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</si>
  <si>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</si>
  <si>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</si>
  <si>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</si>
  <si>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</si>
  <si>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</si>
  <si>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</si>
  <si>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</si>
  <si>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</si>
  <si>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</si>
  <si>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</si>
  <si>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</si>
  <si>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</si>
  <si>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</si>
  <si>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</si>
  <si>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</si>
  <si>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</si>
  <si>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</si>
  <si>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</si>
  <si>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</si>
  <si>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</si>
  <si>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</si>
  <si>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</si>
  <si>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</si>
  <si>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</si>
  <si>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</si>
  <si>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</si>
  <si>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</si>
  <si>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</si>
  <si>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</si>
  <si>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</si>
  <si>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</si>
  <si>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</si>
  <si>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</si>
  <si>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</si>
  <si>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</si>
  <si>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</si>
  <si>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</si>
  <si>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</si>
  <si>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</si>
  <si>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</si>
  <si>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</si>
  <si>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</si>
  <si>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</si>
  <si>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</si>
  <si>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</si>
  <si>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</si>
  <si>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</si>
  <si>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</si>
  <si>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</si>
  <si>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</si>
  <si>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</si>
  <si>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</si>
  <si>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</si>
  <si>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</si>
  <si>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</si>
  <si>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</si>
  <si>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</si>
  <si>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</si>
  <si>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</si>
  <si>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</si>
  <si>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</si>
  <si>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</si>
  <si>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</si>
  <si>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</si>
  <si>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</si>
  <si>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</si>
  <si>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</si>
  <si>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</si>
  <si>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</si>
  <si>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</si>
  <si>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</si>
  <si>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</si>
  <si>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</si>
  <si>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</si>
  <si>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</si>
  <si>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</si>
  <si>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</si>
  <si>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</si>
  <si>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</si>
  <si>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</si>
  <si>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</si>
  <si>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</si>
  <si>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</si>
  <si>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</si>
  <si>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</si>
  <si>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</si>
  <si>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</si>
  <si>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</si>
  <si>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</si>
  <si>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</si>
  <si>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</si>
  <si>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</si>
  <si>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</si>
  <si>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</si>
  <si>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</si>
  <si>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</si>
  <si>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</si>
  <si>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</si>
  <si>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</si>
  <si>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</si>
  <si>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</si>
  <si>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</si>
  <si>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</si>
  <si>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</si>
  <si>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</si>
  <si>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</si>
  <si>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</si>
  <si>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</si>
  <si>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</si>
  <si>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</si>
  <si>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</si>
  <si>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</si>
  <si>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</si>
  <si>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</si>
  <si>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</si>
  <si>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</si>
  <si>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</si>
  <si>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</si>
  <si>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</si>
  <si>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</si>
  <si>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</si>
  <si>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</si>
  <si>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</si>
  <si>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</si>
  <si>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</si>
  <si>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</si>
  <si>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</si>
  <si>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</si>
  <si>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</si>
  <si>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</si>
  <si>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</si>
  <si>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</si>
  <si>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</si>
  <si>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</si>
  <si>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</si>
  <si>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</si>
  <si>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</si>
  <si>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</si>
  <si>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</si>
  <si>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</si>
  <si>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</si>
  <si>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</si>
  <si>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</si>
  <si>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</si>
  <si>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</si>
  <si>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</si>
  <si>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</si>
  <si>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</si>
  <si>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</si>
  <si>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</si>
  <si>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</si>
  <si>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</si>
  <si>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</si>
  <si>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</si>
  <si>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</si>
  <si>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</si>
  <si>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</si>
  <si>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</si>
  <si>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</si>
  <si>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</si>
  <si>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</si>
  <si>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</si>
  <si>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</si>
  <si>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</si>
  <si>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</si>
  <si>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</si>
  <si>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</si>
  <si>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</si>
  <si>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</si>
  <si>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</si>
  <si>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</si>
  <si>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</si>
  <si>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</si>
  <si>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</si>
  <si>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</si>
  <si>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</si>
  <si>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</si>
  <si>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</si>
  <si>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</si>
  <si>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</si>
  <si>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</si>
  <si>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</si>
  <si>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</si>
  <si>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</si>
  <si>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</si>
  <si>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</si>
  <si>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</si>
  <si>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</si>
  <si>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</si>
  <si>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</si>
  <si>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</si>
  <si>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</si>
  <si>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</si>
  <si>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</si>
  <si>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</si>
  <si>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</si>
  <si>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</si>
  <si>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</si>
  <si>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</si>
  <si>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</si>
  <si>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</si>
  <si>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</si>
  <si>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</si>
  <si>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</si>
  <si>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</si>
  <si>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</si>
  <si>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</si>
  <si>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</si>
  <si>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</si>
  <si>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</si>
  <si>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</si>
  <si>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</si>
  <si>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</si>
  <si>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</si>
  <si>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</si>
  <si>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</si>
  <si>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</si>
  <si>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</si>
  <si>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</si>
  <si>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</si>
  <si>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</si>
  <si>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</si>
  <si>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</si>
  <si>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</si>
  <si>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</si>
  <si>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</si>
  <si>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</si>
  <si>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</si>
  <si>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</si>
  <si>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</si>
  <si>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</si>
  <si>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</si>
  <si>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</si>
  <si>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</si>
  <si>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</si>
  <si>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</si>
  <si>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</si>
  <si>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</si>
  <si>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</si>
  <si>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</si>
  <si>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</si>
  <si>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</si>
  <si>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</si>
  <si>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</si>
  <si>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</si>
  <si>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</si>
  <si>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</si>
  <si>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</si>
  <si>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</si>
  <si>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</si>
  <si>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</si>
  <si>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</si>
  <si>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</si>
  <si>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</si>
  <si>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</si>
  <si>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</si>
  <si>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</si>
  <si>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</si>
  <si>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</si>
  <si>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</si>
  <si>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</si>
  <si>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</si>
  <si>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</si>
  <si>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</si>
  <si>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</si>
  <si>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</si>
  <si>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</si>
  <si>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</si>
  <si>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</si>
  <si>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</si>
  <si>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</si>
  <si>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</si>
  <si>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</si>
  <si>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</si>
  <si>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</si>
  <si>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</si>
  <si>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</si>
  <si>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</si>
  <si>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</si>
  <si>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</si>
  <si>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</si>
  <si>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</si>
  <si>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</si>
  <si>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</si>
  <si>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</si>
  <si>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</si>
  <si>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</si>
  <si>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</si>
  <si>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</si>
  <si>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</si>
  <si>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</si>
  <si>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</si>
  <si>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</si>
  <si>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</si>
  <si>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</si>
  <si>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</si>
  <si>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</si>
  <si>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</si>
  <si>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</si>
  <si>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</si>
  <si>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</si>
  <si>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</si>
  <si>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</si>
  <si>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</si>
  <si>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</si>
  <si>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</si>
  <si>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</si>
  <si>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</si>
  <si>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</si>
  <si>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</si>
  <si>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</si>
  <si>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</si>
  <si>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</si>
  <si>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</si>
  <si>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</si>
  <si>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</si>
  <si>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</si>
  <si>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</si>
  <si>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</si>
  <si>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</si>
  <si>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</si>
  <si>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</si>
  <si>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</si>
  <si>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</si>
  <si>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</si>
  <si>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</si>
  <si>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</si>
  <si>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</si>
  <si>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</si>
  <si>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</si>
  <si>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</si>
  <si>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</si>
  <si>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</si>
  <si>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</si>
  <si>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</si>
  <si>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</si>
  <si>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</si>
  <si>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</si>
  <si>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</si>
  <si>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</si>
  <si>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</si>
  <si>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</si>
  <si>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</si>
  <si>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</si>
  <si>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</si>
  <si>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</si>
  <si>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</si>
  <si>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</si>
  <si>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</si>
  <si>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</si>
  <si>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</si>
  <si>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</si>
  <si>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</si>
  <si>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</si>
  <si>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</si>
  <si>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</si>
  <si>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</si>
  <si>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</si>
  <si>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</si>
  <si>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</si>
  <si>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</si>
  <si>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</si>
  <si>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</si>
  <si>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</si>
  <si>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</si>
  <si>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</si>
  <si>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</si>
  <si>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</si>
  <si>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</si>
  <si>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</si>
  <si>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</si>
  <si>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</si>
  <si>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</si>
  <si>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</si>
  <si>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</si>
  <si>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</si>
  <si>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</si>
  <si>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</si>
  <si>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</si>
  <si>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</si>
  <si>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</si>
  <si>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</si>
  <si>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</si>
  <si>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</si>
  <si>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</si>
  <si>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</si>
  <si>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</si>
  <si>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</si>
  <si>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</si>
  <si>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</si>
  <si>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</si>
  <si>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</si>
  <si>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</si>
  <si>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</si>
  <si>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</si>
  <si>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</si>
  <si>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</si>
  <si>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</si>
  <si>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</si>
  <si>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</si>
  <si>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</si>
  <si>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</si>
  <si>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</si>
  <si>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</si>
  <si>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</si>
  <si>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</si>
  <si>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</si>
  <si>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</si>
  <si>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</si>
  <si>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</si>
  <si>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</si>
  <si>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</si>
  <si>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</si>
  <si>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</si>
  <si>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</si>
  <si>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</si>
  <si>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</si>
  <si>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</si>
  <si>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</si>
  <si>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</si>
  <si>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</si>
  <si>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</si>
  <si>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</si>
  <si>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</si>
  <si>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</si>
  <si>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</si>
  <si>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</si>
  <si>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</si>
  <si>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</si>
  <si>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</si>
  <si>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</si>
  <si>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</si>
  <si>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</si>
  <si>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</si>
  <si>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</si>
  <si>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</si>
  <si>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</si>
  <si>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</si>
  <si>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</si>
  <si>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</si>
  <si>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</si>
  <si>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</si>
  <si>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</si>
  <si>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</si>
  <si>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</si>
  <si>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</si>
  <si>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</si>
  <si>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</si>
  <si>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</si>
  <si>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</si>
  <si>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</si>
  <si>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</si>
  <si>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</si>
  <si>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</si>
  <si>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</si>
  <si>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</si>
  <si>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</si>
  <si>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</si>
  <si>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</si>
  <si>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</si>
  <si>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</si>
  <si>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</si>
  <si>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</si>
  <si>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</si>
  <si>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</si>
  <si>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</si>
  <si>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</si>
  <si>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</si>
  <si>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</si>
  <si>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</si>
  <si>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</si>
  <si>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</si>
  <si>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</si>
  <si>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</si>
  <si>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</si>
  <si>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</si>
  <si>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</si>
  <si>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</si>
  <si>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</si>
  <si>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</si>
  <si>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</si>
  <si>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</si>
  <si>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</si>
  <si>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</si>
  <si>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</si>
  <si>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</si>
  <si>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</si>
  <si>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</si>
  <si>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</si>
  <si>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</si>
  <si>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</si>
  <si>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</si>
  <si>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</si>
  <si>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</si>
  <si>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</si>
  <si>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</si>
  <si>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</si>
  <si>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</si>
  <si>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</si>
  <si>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</si>
  <si>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</si>
  <si>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</si>
  <si>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</si>
  <si>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</si>
  <si>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</si>
  <si>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</si>
  <si>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</si>
  <si>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</si>
  <si>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</si>
  <si>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</si>
  <si>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</si>
  <si>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</si>
  <si>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</si>
  <si>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</si>
  <si>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</si>
  <si>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</si>
  <si>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</si>
  <si>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</si>
  <si>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</si>
  <si>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</si>
  <si>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</si>
  <si>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</si>
  <si>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</si>
  <si>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</si>
  <si>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</si>
  <si>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</si>
  <si>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</si>
  <si>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</si>
  <si>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</si>
  <si>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</si>
  <si>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</si>
  <si>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</si>
  <si>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</si>
  <si>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</si>
  <si>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</si>
  <si>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</si>
  <si>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</si>
  <si>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</si>
  <si>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</si>
  <si>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</si>
  <si>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</si>
  <si>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</si>
  <si>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</si>
  <si>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</si>
  <si>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</si>
  <si>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</si>
  <si>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</si>
  <si>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</si>
  <si>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</si>
  <si>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</si>
  <si>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</si>
  <si>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</si>
  <si>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</si>
  <si>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</si>
  <si>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</si>
  <si>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</si>
  <si>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</si>
  <si>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</si>
  <si>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</si>
  <si>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</si>
  <si>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</si>
  <si>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</si>
  <si>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</si>
  <si>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</si>
  <si>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</si>
  <si>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</si>
  <si>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</si>
  <si>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</si>
  <si>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</si>
  <si>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</si>
  <si>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</si>
  <si>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</si>
  <si>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</si>
  <si>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</si>
  <si>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</si>
  <si>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</si>
  <si>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</si>
  <si>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</si>
  <si>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</si>
  <si>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</si>
  <si>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</si>
  <si>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</si>
  <si>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</si>
  <si>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</si>
  <si>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</si>
  <si>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</si>
  <si>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</si>
  <si>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</si>
  <si>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</si>
  <si>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</si>
  <si>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</si>
  <si>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</si>
  <si>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</si>
  <si>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</si>
  <si>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</si>
  <si>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</si>
  <si>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</si>
  <si>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</si>
  <si>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</si>
  <si>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</si>
  <si>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</si>
  <si>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</si>
  <si>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</si>
  <si>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</si>
  <si>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</si>
  <si>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</si>
  <si>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</si>
  <si>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</si>
  <si>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</si>
  <si>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</si>
  <si>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</si>
  <si>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</si>
  <si>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</si>
  <si>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</si>
  <si>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</si>
  <si>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</si>
  <si>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</si>
  <si>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</si>
  <si>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</si>
  <si>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</si>
  <si>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</si>
  <si>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</si>
  <si>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</si>
  <si>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</si>
  <si>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</si>
  <si>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</si>
  <si>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</si>
  <si>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</si>
  <si>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</si>
  <si>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</si>
  <si>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</si>
  <si>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</si>
  <si>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</si>
  <si>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</si>
  <si>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</si>
  <si>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</si>
  <si>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</si>
  <si>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</si>
  <si>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</si>
  <si>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</si>
  <si>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</si>
  <si>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</si>
  <si>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</si>
  <si>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</si>
  <si>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</si>
  <si>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</si>
  <si>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</si>
  <si>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</si>
  <si>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</si>
  <si>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</si>
  <si>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</si>
  <si>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</si>
  <si>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</si>
  <si>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</si>
  <si>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</si>
  <si>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</si>
  <si>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</si>
  <si>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</si>
  <si>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</si>
  <si>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</si>
  <si>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</si>
  <si>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</si>
  <si>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</si>
  <si>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</si>
  <si>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</si>
  <si>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</si>
  <si>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</si>
  <si>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</si>
  <si>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</si>
  <si>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</si>
  <si>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</si>
  <si>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</si>
  <si>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</si>
  <si>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</si>
  <si>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</si>
  <si>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</si>
  <si>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</si>
  <si>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</si>
  <si>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</si>
  <si>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</si>
  <si>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</si>
  <si>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</si>
  <si>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</si>
  <si>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</si>
  <si>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</si>
  <si>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</si>
  <si>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</si>
  <si>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</si>
  <si>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</si>
  <si>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</si>
  <si>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</si>
  <si>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</si>
  <si>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</si>
  <si>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</si>
  <si>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</si>
  <si>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</si>
  <si>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</si>
  <si>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</si>
  <si>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</si>
  <si>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</si>
  <si>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</si>
  <si>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</si>
  <si>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</si>
  <si>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</si>
  <si>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</si>
  <si>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</si>
  <si>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</si>
  <si>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</si>
  <si>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</si>
  <si>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</si>
  <si>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</si>
  <si>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</si>
  <si>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</si>
  <si>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</si>
  <si>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</si>
  <si>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</si>
  <si>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</si>
  <si>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</si>
  <si>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</si>
  <si>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</si>
  <si>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</si>
  <si>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</si>
  <si>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</si>
  <si>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</si>
  <si>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</si>
  <si>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</si>
  <si>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</si>
  <si>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</si>
  <si>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</si>
  <si>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</si>
  <si>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</si>
  <si>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</si>
  <si>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</si>
  <si>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</si>
  <si>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</si>
  <si>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</si>
  <si>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</si>
  <si>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</si>
  <si>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</si>
  <si>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</si>
  <si>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</si>
  <si>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</si>
  <si>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</si>
  <si>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</si>
  <si>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</si>
  <si>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</si>
  <si>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</si>
  <si>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</si>
  <si>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</si>
  <si>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</si>
  <si>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</si>
  <si>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</si>
  <si>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</si>
  <si>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</si>
  <si>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</si>
  <si>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</si>
  <si>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</si>
  <si>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</si>
  <si>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</si>
  <si>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</si>
  <si>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</si>
  <si>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</si>
  <si>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</si>
  <si>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</si>
  <si>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</si>
  <si>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</si>
  <si>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</si>
  <si>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</si>
  <si>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</si>
  <si>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</si>
  <si>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</si>
  <si>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</si>
  <si>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</si>
  <si>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</si>
  <si>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</si>
  <si>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</si>
  <si>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</si>
  <si>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</si>
  <si>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</si>
  <si>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</si>
  <si>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</si>
  <si>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</si>
  <si>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</si>
  <si>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</si>
  <si>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</si>
  <si>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</si>
  <si>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</si>
  <si>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</si>
  <si>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</si>
  <si>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</si>
  <si>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</si>
  <si>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</si>
  <si>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</si>
  <si>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</si>
  <si>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</si>
  <si>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</si>
  <si>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</si>
  <si>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</si>
  <si>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</si>
  <si>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</si>
  <si>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</si>
  <si>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</si>
  <si>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</si>
  <si>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</si>
  <si>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</si>
  <si>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</si>
  <si>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</si>
  <si>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</si>
  <si>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</si>
  <si>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</si>
  <si>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</si>
  <si>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</si>
  <si>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</si>
  <si>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</si>
  <si>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</si>
  <si>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</si>
  <si>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</si>
  <si>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</si>
  <si>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</si>
  <si>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</si>
  <si>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</si>
  <si>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</si>
  <si>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</si>
  <si>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</si>
  <si>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</si>
  <si>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</si>
  <si>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</si>
  <si>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</si>
  <si>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</si>
  <si>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</si>
  <si>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</si>
  <si>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</si>
  <si>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</si>
  <si>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</si>
  <si>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</si>
  <si>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</si>
  <si>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</si>
  <si>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</si>
  <si>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</si>
  <si>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</si>
  <si>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</si>
  <si>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</si>
  <si>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</si>
  <si>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</si>
  <si>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</si>
  <si>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</si>
  <si>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</si>
  <si>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</si>
  <si>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</si>
  <si>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</si>
  <si>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</si>
  <si>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</si>
  <si>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</si>
  <si>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</si>
  <si>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</si>
  <si>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</si>
  <si>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</si>
  <si>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</si>
  <si>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</si>
  <si>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</si>
  <si>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</si>
  <si>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</si>
  <si>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</si>
  <si>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</si>
  <si>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</si>
  <si>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</si>
  <si>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</si>
  <si>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</si>
  <si>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</si>
  <si>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</si>
  <si>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</si>
  <si>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</si>
  <si>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</si>
  <si>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</si>
  <si>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</si>
  <si>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</si>
  <si>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</si>
  <si>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</si>
  <si>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</si>
  <si>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</si>
  <si>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</si>
  <si>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</si>
  <si>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</si>
  <si>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</si>
  <si>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</si>
  <si>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</si>
  <si>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</si>
  <si>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</si>
  <si>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</si>
  <si>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</si>
  <si>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</si>
  <si>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</si>
  <si>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</si>
  <si>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</si>
  <si>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</si>
  <si>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</si>
  <si>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</si>
  <si>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</si>
  <si>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</si>
  <si>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</si>
  <si>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</si>
  <si>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</si>
  <si>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</si>
  <si>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</si>
  <si>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</si>
  <si>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</si>
  <si>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</si>
  <si>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</si>
  <si>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</si>
  <si>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</si>
  <si>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</si>
  <si>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</si>
  <si>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</si>
  <si>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</si>
  <si>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</si>
  <si>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</si>
  <si>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</si>
  <si>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</si>
  <si>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</si>
  <si>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</si>
  <si>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</si>
  <si>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</si>
  <si>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</si>
  <si>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</si>
  <si>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</si>
  <si>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</si>
  <si>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</si>
  <si>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</si>
  <si>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</si>
  <si>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</si>
  <si>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</si>
  <si>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</si>
  <si>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</si>
  <si>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</si>
  <si>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</si>
  <si>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</si>
  <si>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</si>
  <si>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</si>
  <si>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</si>
  <si>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</si>
  <si>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</si>
  <si>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</si>
  <si>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</si>
  <si>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</si>
  <si>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</si>
  <si>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</si>
  <si>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</si>
  <si>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</si>
  <si>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</si>
  <si>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</si>
  <si>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</si>
  <si>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</si>
  <si>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</si>
  <si>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</si>
  <si>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</si>
  <si>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</si>
  <si>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</si>
  <si>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</si>
  <si>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</si>
  <si>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</si>
  <si>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</si>
  <si>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</si>
  <si>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</si>
  <si>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</si>
  <si>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</si>
  <si>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</si>
  <si>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</si>
  <si>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</si>
  <si>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</si>
  <si>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</si>
  <si>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</si>
  <si>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</si>
  <si>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</si>
  <si>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</si>
  <si>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</si>
  <si>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</si>
  <si>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</si>
  <si>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</si>
  <si>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</si>
  <si>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</si>
  <si>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</si>
  <si>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</si>
  <si>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</si>
  <si>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</si>
  <si>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</si>
  <si>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</si>
  <si>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</si>
  <si>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</si>
  <si>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</si>
  <si>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</si>
  <si>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</si>
  <si>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</si>
  <si>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</si>
  <si>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</si>
  <si>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</si>
  <si>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</si>
  <si>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</si>
  <si>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</si>
  <si>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</si>
  <si>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</si>
  <si>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</si>
  <si>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</si>
  <si>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</si>
  <si>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</si>
  <si>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</si>
  <si>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</si>
  <si>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</si>
  <si>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</si>
  <si>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</si>
  <si>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</si>
  <si>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</si>
  <si>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</si>
  <si>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</si>
  <si>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</si>
  <si>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</si>
  <si>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</si>
  <si>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</si>
  <si>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</si>
  <si>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</si>
  <si>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</si>
  <si>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</si>
  <si>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</si>
  <si>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</si>
  <si>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</si>
  <si>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</si>
  <si>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</si>
  <si>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</si>
  <si>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</si>
  <si>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</si>
  <si>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</si>
  <si>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</si>
  <si>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</si>
  <si>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</si>
  <si>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</si>
  <si>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</si>
  <si>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</si>
  <si>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</si>
  <si>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</si>
  <si>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</si>
  <si>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</si>
  <si>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</si>
  <si>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</si>
  <si>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</si>
  <si>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</si>
  <si>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</si>
  <si>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</si>
  <si>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</si>
  <si>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</si>
  <si>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</si>
  <si>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</si>
  <si>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</si>
  <si>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</si>
  <si>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</si>
  <si>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</si>
  <si>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</si>
  <si>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</si>
  <si>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</si>
  <si>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</si>
  <si>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</si>
  <si>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</si>
  <si>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</si>
  <si>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</si>
  <si>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</si>
  <si>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</si>
  <si>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</si>
  <si>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</si>
  <si>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</si>
  <si>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</si>
  <si>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</si>
  <si>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</si>
  <si>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</si>
  <si>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</si>
  <si>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</si>
  <si>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</si>
  <si>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</si>
  <si>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</si>
  <si>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</si>
  <si>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</si>
  <si>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</si>
  <si>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</si>
  <si>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</si>
  <si>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</si>
  <si>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</si>
  <si>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</si>
  <si>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</si>
  <si>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</si>
  <si>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</si>
  <si>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</si>
  <si>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</si>
  <si>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</si>
  <si>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</si>
  <si>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</si>
  <si>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</si>
  <si>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</si>
  <si>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</si>
  <si>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</si>
  <si>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</si>
  <si>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</si>
  <si>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</si>
  <si>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</si>
  <si>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</si>
  <si>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</si>
  <si>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</si>
  <si>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</si>
  <si>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</si>
  <si>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</si>
  <si>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</si>
  <si>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</si>
  <si>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</si>
  <si>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</si>
  <si>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</si>
  <si>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</si>
  <si>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</si>
  <si>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</si>
  <si>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</si>
  <si>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</si>
  <si>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</si>
  <si>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</si>
  <si>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</si>
  <si>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</si>
  <si>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</si>
  <si>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</si>
  <si>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</si>
  <si>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</si>
  <si>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</si>
  <si>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</si>
  <si>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</si>
  <si>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</si>
  <si>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</si>
  <si>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</si>
  <si>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</si>
  <si>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</si>
  <si>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</si>
  <si>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</si>
  <si>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</si>
  <si>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</si>
  <si>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</si>
  <si>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</si>
  <si>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</si>
  <si>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</si>
  <si>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</si>
  <si>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</si>
  <si>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</si>
  <si>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</si>
  <si>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</si>
  <si>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</si>
  <si>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</si>
  <si>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</si>
  <si>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</si>
  <si>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</si>
  <si>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</si>
  <si>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</si>
  <si>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</si>
  <si>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</si>
  <si>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</si>
  <si>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</si>
  <si>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</si>
  <si>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</si>
  <si>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</si>
  <si>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</si>
  <si>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</si>
  <si>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</si>
  <si>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</si>
  <si>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</si>
  <si>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</si>
  <si>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</si>
  <si>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</si>
  <si>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</si>
  <si>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</si>
  <si>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</si>
  <si>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</si>
  <si>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</si>
  <si>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</si>
  <si>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</si>
  <si>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</si>
  <si>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</si>
  <si>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</si>
  <si>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</si>
  <si>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</si>
  <si>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</si>
  <si>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</si>
  <si>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</si>
  <si>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</si>
  <si>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</si>
  <si>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</si>
  <si>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</si>
  <si>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</si>
  <si>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</si>
  <si>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</si>
  <si>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</si>
  <si>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</si>
  <si>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</si>
  <si>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</si>
  <si>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</si>
  <si>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</si>
  <si>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</si>
  <si>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</si>
  <si>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</si>
  <si>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</si>
  <si>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</si>
  <si>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</si>
  <si>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</si>
  <si>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</si>
  <si>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</si>
  <si>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</si>
  <si>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</si>
  <si>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</si>
  <si>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</si>
  <si>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</si>
  <si>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</si>
  <si>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</si>
  <si>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</si>
  <si>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</si>
  <si>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</si>
  <si>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</si>
  <si>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</si>
  <si>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</si>
  <si>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</si>
  <si>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</si>
  <si>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</si>
  <si>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</si>
  <si>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</si>
  <si>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</si>
  <si>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</si>
  <si>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</si>
  <si>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</si>
  <si>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</si>
  <si>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</si>
  <si>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</si>
  <si>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</si>
  <si>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</si>
  <si>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</si>
  <si>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</si>
  <si>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</si>
  <si>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</si>
  <si>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</si>
  <si>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</si>
  <si>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</si>
  <si>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</si>
  <si>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</si>
  <si>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</si>
  <si>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</si>
  <si>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</si>
  <si>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</si>
  <si>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</si>
  <si>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</si>
  <si>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</si>
  <si>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</si>
  <si>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</si>
  <si>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</si>
  <si>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</si>
  <si>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</si>
  <si>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</si>
  <si>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</si>
  <si>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</si>
  <si>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</si>
  <si>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</si>
  <si>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</si>
  <si>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</si>
  <si>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</si>
  <si>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</si>
  <si>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</si>
  <si>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</si>
  <si>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</si>
  <si>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</si>
  <si>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</si>
  <si>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</si>
  <si>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</si>
  <si>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</si>
  <si>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</si>
  <si>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</si>
  <si>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</si>
  <si>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</si>
  <si>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</si>
  <si>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</si>
  <si>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</si>
  <si>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</si>
  <si>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</si>
  <si>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</si>
  <si>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</si>
  <si>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</si>
  <si>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</si>
  <si>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</si>
  <si>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</si>
  <si>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</si>
  <si>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</si>
  <si>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</si>
  <si>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</si>
  <si>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</si>
  <si>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</si>
  <si>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</si>
  <si>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</si>
  <si>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</si>
  <si>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</si>
  <si>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</si>
  <si>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</si>
  <si>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</si>
  <si>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</si>
  <si>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</si>
  <si>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</si>
  <si>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</si>
  <si>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</si>
  <si>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</si>
  <si>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</si>
  <si>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</si>
  <si>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</si>
  <si>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</si>
  <si>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</si>
  <si>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</si>
  <si>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</si>
  <si>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</si>
  <si>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</si>
  <si>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</si>
  <si>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</si>
  <si>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</si>
  <si>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</si>
  <si>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</si>
  <si>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</si>
  <si>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</si>
  <si>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</si>
  <si>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</si>
  <si>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</si>
  <si>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</si>
  <si>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</si>
  <si>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</si>
  <si>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</si>
  <si>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</si>
  <si>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</si>
  <si>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</si>
  <si>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</si>
  <si>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</si>
  <si>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</si>
  <si>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</si>
  <si>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</si>
  <si>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</si>
  <si>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</si>
  <si>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</si>
  <si>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</si>
  <si>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</si>
  <si>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</si>
  <si>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</si>
  <si>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</si>
  <si>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</si>
  <si>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</si>
  <si>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</si>
  <si>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</si>
  <si>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</si>
  <si>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</si>
  <si>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</si>
  <si>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</si>
  <si>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</si>
  <si>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</si>
  <si>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</si>
  <si>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</si>
  <si>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</si>
  <si>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</si>
  <si>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</si>
  <si>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</si>
  <si>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</si>
  <si>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</si>
  <si>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</si>
  <si>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</si>
  <si>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</si>
  <si>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</si>
  <si>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</si>
  <si>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</si>
  <si>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</si>
  <si>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</si>
  <si>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</si>
  <si>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</si>
  <si>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</si>
  <si>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</si>
  <si>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</si>
  <si>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</si>
  <si>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</si>
  <si>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</si>
  <si>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</si>
  <si>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</si>
  <si>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</si>
  <si>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</si>
  <si>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</si>
  <si>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</si>
  <si>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</si>
  <si>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</si>
  <si>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</si>
  <si>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</si>
  <si>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</si>
  <si>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</si>
  <si>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</si>
  <si>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</si>
  <si>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</si>
  <si>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</si>
  <si>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</si>
  <si>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</si>
  <si>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</si>
  <si>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</si>
  <si>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</si>
  <si>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</si>
  <si>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</si>
  <si>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</si>
  <si>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</si>
  <si>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</si>
  <si>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</si>
  <si>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</si>
  <si>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</si>
  <si>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</si>
  <si>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</si>
  <si>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</si>
  <si>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</si>
  <si>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</si>
  <si>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</si>
  <si>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</si>
  <si>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</si>
  <si>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</si>
  <si>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</si>
  <si>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</si>
  <si>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</si>
  <si>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</si>
  <si>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</si>
  <si>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</si>
  <si>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</si>
  <si>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</si>
  <si>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</si>
  <si>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</si>
  <si>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</si>
  <si>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</si>
  <si>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</si>
  <si>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</si>
  <si>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</si>
  <si>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</si>
  <si>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</si>
  <si>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</si>
  <si>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</si>
  <si>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</si>
  <si>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</si>
  <si>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</si>
  <si>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</si>
  <si>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</si>
  <si>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</si>
  <si>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</si>
  <si>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</si>
  <si>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</si>
  <si>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</si>
  <si>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</si>
  <si>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</si>
  <si>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</si>
  <si>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</si>
  <si>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</si>
  <si>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</si>
  <si>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</si>
  <si>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</si>
  <si>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</si>
  <si>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</si>
  <si>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</si>
  <si>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</si>
  <si>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</si>
  <si>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</si>
  <si>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</si>
  <si>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</si>
  <si>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</si>
  <si>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</si>
  <si>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</si>
  <si>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</si>
  <si>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</si>
  <si>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</si>
  <si>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</si>
  <si>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</si>
  <si>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</si>
  <si>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</si>
  <si>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</si>
  <si>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</si>
  <si>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</si>
  <si>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</si>
  <si>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</si>
  <si>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</si>
  <si>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</si>
  <si>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</si>
  <si>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</si>
  <si>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</si>
  <si>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</si>
  <si>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</si>
  <si>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</si>
  <si>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</si>
  <si>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</si>
  <si>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</si>
  <si>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</si>
  <si>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</si>
  <si>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</si>
  <si>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</si>
  <si>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</si>
  <si>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</si>
  <si>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</si>
  <si>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</si>
  <si>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</si>
  <si>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</si>
  <si>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</si>
  <si>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</si>
  <si>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</si>
  <si>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</si>
  <si>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</si>
  <si>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</si>
  <si>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</si>
  <si>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</si>
  <si>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</si>
  <si>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</si>
  <si>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</si>
  <si>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</si>
  <si>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</si>
  <si>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</si>
  <si>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</si>
  <si>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</si>
  <si>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</si>
  <si>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</si>
  <si>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</si>
  <si>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</si>
  <si>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</si>
  <si>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</si>
  <si>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</si>
  <si>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</si>
  <si>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</si>
  <si>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</si>
  <si>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</si>
  <si>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</si>
  <si>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</si>
  <si>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</si>
  <si>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</si>
  <si>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</si>
  <si>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</si>
  <si>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</si>
  <si>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</si>
  <si>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</si>
  <si>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</si>
  <si>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</si>
  <si>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</si>
  <si>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</si>
  <si>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</si>
  <si>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</si>
  <si>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</si>
  <si>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</si>
  <si>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</si>
  <si>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</si>
  <si>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</si>
  <si>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</si>
  <si>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</si>
  <si>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</si>
  <si>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</si>
  <si>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</si>
  <si>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</si>
  <si>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</si>
  <si>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</si>
  <si>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</si>
  <si>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</si>
  <si>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</si>
  <si>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</si>
  <si>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</si>
  <si>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</si>
  <si>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</si>
  <si>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</si>
  <si>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</si>
  <si>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</si>
  <si>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</si>
  <si>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</si>
  <si>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</si>
  <si>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</si>
  <si>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</si>
  <si>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</si>
  <si>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</si>
  <si>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</si>
  <si>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</si>
  <si>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</si>
  <si>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</si>
  <si>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</si>
  <si>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</si>
  <si>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</si>
  <si>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</si>
  <si>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</si>
  <si>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</si>
  <si>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</si>
  <si>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</si>
  <si>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</si>
  <si>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</si>
  <si>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</si>
  <si>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</si>
  <si>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</si>
  <si>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</si>
  <si>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</si>
  <si>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</si>
  <si>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</si>
  <si>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</si>
  <si>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</si>
  <si>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</si>
  <si>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</si>
  <si>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</si>
  <si>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</si>
  <si>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</si>
  <si>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</si>
  <si>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</si>
  <si>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</si>
  <si>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</si>
  <si>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</si>
  <si>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</si>
  <si>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</si>
  <si>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</si>
  <si>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</si>
  <si>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</si>
  <si>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</si>
  <si>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</si>
  <si>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</si>
  <si>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</si>
  <si>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</si>
  <si>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</si>
  <si>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</si>
  <si>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</si>
  <si>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</si>
  <si>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</si>
  <si>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</si>
  <si>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</si>
  <si>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</si>
  <si>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</si>
  <si>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</si>
  <si>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</si>
  <si>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</si>
  <si>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</si>
  <si>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</si>
  <si>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</si>
  <si>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</si>
  <si>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</si>
  <si>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</si>
  <si>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</si>
  <si>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</si>
  <si>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</si>
  <si>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</si>
  <si>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</si>
  <si>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</si>
  <si>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</si>
  <si>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</si>
  <si>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</si>
  <si>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</si>
  <si>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</si>
  <si>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</si>
  <si>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</si>
  <si>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</si>
  <si>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</si>
  <si>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</si>
  <si>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</si>
  <si>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</si>
  <si>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</si>
  <si>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</si>
  <si>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</si>
  <si>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</si>
  <si>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</si>
  <si>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</si>
  <si>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</si>
  <si>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</si>
  <si>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</si>
  <si>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</si>
  <si>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</si>
  <si>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</si>
  <si>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</si>
  <si>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</si>
  <si>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</si>
  <si>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</si>
  <si>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</si>
  <si>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</si>
  <si>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</si>
  <si>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</si>
  <si>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</si>
  <si>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</si>
  <si>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</si>
  <si>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</si>
  <si>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</si>
  <si>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</si>
  <si>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</si>
  <si>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</si>
  <si>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</si>
  <si>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</si>
  <si>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</si>
  <si>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</si>
  <si>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</si>
  <si>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</si>
  <si>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</si>
  <si>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</si>
  <si>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</si>
  <si>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</si>
  <si>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</si>
  <si>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</si>
  <si>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</si>
  <si>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</si>
  <si>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</si>
  <si>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</si>
  <si>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</si>
  <si>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</si>
  <si>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</si>
  <si>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</si>
  <si>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</si>
  <si>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</si>
  <si>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</si>
  <si>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</si>
  <si>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</si>
  <si>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</si>
  <si>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</si>
  <si>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</si>
  <si>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</si>
  <si>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</si>
  <si>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</si>
  <si>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</si>
  <si>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</si>
  <si>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</si>
  <si>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</si>
  <si>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</si>
  <si>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</si>
  <si>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</si>
  <si>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</si>
  <si>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</si>
  <si>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</si>
  <si>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</si>
  <si>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</si>
  <si>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</si>
  <si>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</si>
  <si>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</si>
  <si>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</si>
  <si>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</si>
  <si>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</si>
  <si>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</si>
  <si>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</si>
  <si>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</si>
  <si>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</si>
  <si>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</si>
  <si>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</si>
  <si>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</si>
  <si>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</si>
  <si>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</si>
  <si>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</si>
  <si>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</si>
  <si>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</si>
  <si>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</si>
  <si>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</si>
  <si>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</si>
  <si>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</si>
  <si>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</si>
  <si>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</si>
  <si>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</si>
  <si>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</si>
  <si>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</si>
  <si>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</si>
  <si>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</si>
  <si>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</si>
  <si>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</si>
  <si>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</si>
  <si>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</si>
  <si>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</si>
  <si>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</si>
  <si>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</si>
  <si>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</si>
  <si>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</si>
  <si>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</si>
  <si>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</si>
  <si>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</si>
  <si>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</si>
  <si>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</si>
  <si>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</si>
  <si>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</si>
  <si>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</si>
  <si>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</si>
  <si>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</si>
  <si>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</si>
  <si>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</si>
  <si>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</si>
  <si>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</si>
  <si>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</si>
  <si>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</si>
  <si>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</si>
  <si>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</si>
  <si>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</si>
  <si>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</si>
  <si>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</si>
  <si>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</si>
  <si>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</si>
  <si>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</si>
  <si>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</si>
  <si>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</si>
  <si>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</si>
  <si>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</si>
  <si>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</si>
  <si>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</si>
  <si>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</si>
  <si>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</si>
  <si>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</si>
  <si>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</si>
  <si>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</si>
  <si>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</si>
  <si>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</si>
  <si>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</si>
  <si>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</si>
  <si>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</si>
  <si>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</si>
  <si>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</si>
  <si>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</si>
  <si>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</si>
  <si>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</si>
  <si>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</si>
  <si>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</si>
  <si>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</si>
  <si>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</si>
  <si>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</si>
  <si>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</si>
  <si>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</si>
  <si>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</si>
  <si>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</si>
  <si>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</si>
  <si>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</si>
  <si>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</si>
  <si>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</si>
  <si>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</si>
  <si>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</si>
  <si>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</si>
  <si>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</si>
  <si>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</si>
  <si>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</si>
  <si>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</si>
  <si>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</si>
  <si>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</si>
  <si>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</si>
  <si>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</si>
  <si>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</si>
  <si>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</si>
  <si>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</si>
  <si>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</si>
  <si>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</si>
  <si>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</si>
  <si>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</si>
  <si>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</si>
  <si>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</si>
  <si>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</si>
  <si>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</si>
  <si>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</si>
  <si>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</si>
  <si>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</si>
  <si>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</si>
  <si>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</si>
  <si>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</si>
  <si>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</si>
  <si>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</si>
  <si>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</si>
  <si>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</si>
  <si>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</si>
  <si>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</si>
  <si>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</si>
  <si>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</si>
  <si>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</si>
  <si>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</si>
  <si>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</si>
  <si>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</si>
  <si>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</si>
  <si>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</si>
  <si>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</si>
  <si>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</si>
  <si>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</si>
  <si>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</si>
  <si>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</si>
  <si>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</si>
  <si>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</si>
  <si>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</si>
  <si>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</si>
  <si>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</si>
  <si>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</si>
  <si>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</si>
  <si>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</si>
  <si>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</si>
  <si>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</si>
  <si>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</si>
  <si>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</si>
  <si>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</si>
  <si>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</si>
  <si>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</si>
  <si>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</si>
  <si>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</si>
  <si>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</si>
  <si>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</si>
  <si>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</si>
  <si>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</si>
  <si>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</si>
  <si>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</si>
  <si>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</si>
  <si>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</si>
  <si>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</si>
  <si>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</si>
  <si>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</si>
  <si>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</si>
  <si>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</si>
  <si>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</si>
  <si>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</si>
  <si>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</si>
  <si>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</si>
  <si>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</si>
  <si>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</si>
  <si>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</si>
  <si>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</si>
  <si>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</si>
  <si>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</si>
  <si>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</si>
  <si>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</si>
  <si>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</si>
  <si>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</si>
  <si>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</si>
  <si>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</si>
  <si>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</si>
  <si>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</si>
  <si>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</si>
  <si>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</si>
  <si>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</si>
  <si>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</si>
  <si>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</si>
  <si>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</si>
  <si>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</si>
  <si>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</si>
  <si>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</si>
  <si>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</si>
  <si>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</si>
  <si>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</si>
  <si>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</si>
  <si>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</si>
  <si>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</si>
  <si>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</si>
  <si>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</si>
  <si>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</si>
  <si>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</si>
  <si>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</si>
  <si>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</si>
  <si>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</si>
  <si>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</si>
  <si>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</si>
  <si>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</si>
  <si>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</si>
  <si>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</si>
  <si>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</si>
  <si>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</si>
  <si>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</si>
  <si>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</si>
  <si>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</si>
  <si>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</si>
  <si>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</si>
  <si>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</si>
  <si>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</si>
  <si>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</si>
  <si>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</si>
  <si>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</si>
  <si>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</si>
  <si>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</si>
  <si>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</si>
  <si>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</si>
  <si>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</si>
  <si>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</si>
  <si>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</si>
  <si>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</si>
  <si>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</si>
  <si>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</si>
  <si>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</si>
  <si>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</si>
  <si>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</si>
  <si>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</si>
  <si>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</si>
  <si>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</si>
  <si>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</si>
  <si>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</si>
  <si>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</si>
  <si>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</si>
  <si>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</si>
  <si>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</si>
  <si>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</si>
  <si>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</si>
  <si>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</si>
  <si>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</si>
  <si>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</si>
  <si>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</si>
  <si>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</si>
  <si>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</si>
  <si>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</si>
  <si>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</si>
  <si>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</si>
  <si>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</si>
  <si>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</si>
  <si>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</si>
  <si>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</si>
  <si>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</si>
  <si>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</si>
  <si>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</si>
  <si>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</si>
  <si>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</si>
  <si>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</si>
  <si>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</si>
  <si>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</si>
  <si>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</si>
  <si>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</si>
  <si>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</si>
  <si>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</si>
  <si>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</si>
  <si>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</si>
  <si>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</si>
  <si>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</si>
  <si>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</si>
  <si>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</si>
  <si>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</si>
  <si>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</si>
  <si>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</si>
  <si>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</si>
  <si>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</si>
  <si>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</si>
  <si>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</si>
  <si>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</si>
  <si>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</si>
  <si>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</si>
  <si>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</si>
  <si>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</si>
  <si>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</si>
  <si>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</si>
  <si>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</si>
  <si>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</si>
  <si>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</si>
  <si>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</si>
  <si>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</si>
  <si>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</si>
  <si>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</si>
  <si>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</si>
  <si>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</si>
  <si>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</si>
  <si>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</si>
  <si>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</si>
  <si>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</si>
  <si>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</si>
  <si>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</si>
  <si>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</si>
  <si>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</si>
  <si>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</si>
  <si>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</si>
  <si>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</si>
  <si>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</si>
  <si>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</si>
  <si>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</si>
  <si>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</si>
  <si>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</si>
  <si>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</si>
  <si>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</si>
  <si>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</si>
  <si>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</si>
  <si>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</si>
  <si>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</si>
  <si>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</si>
  <si>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</si>
  <si>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</si>
  <si>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</si>
  <si>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</si>
  <si>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</si>
  <si>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</si>
  <si>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</si>
  <si>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</si>
  <si>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</si>
  <si>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</si>
  <si>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</si>
  <si>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</si>
  <si>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</si>
  <si>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</si>
  <si>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</si>
  <si>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</si>
  <si>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</si>
  <si>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</si>
  <si>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</si>
  <si>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</si>
  <si>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</si>
  <si>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</si>
  <si>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</si>
  <si>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</si>
  <si>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</si>
  <si>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</si>
  <si>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</si>
  <si>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</si>
  <si>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</si>
  <si>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</si>
  <si>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</si>
  <si>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</si>
  <si>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</si>
  <si>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</si>
  <si>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</si>
  <si>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</si>
  <si>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</si>
  <si>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</si>
  <si>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</si>
  <si>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</si>
  <si>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</si>
  <si>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</si>
  <si>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</si>
  <si>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</si>
  <si>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</si>
  <si>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</si>
  <si>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</si>
  <si>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</si>
  <si>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</si>
  <si>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</si>
  <si>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</si>
  <si>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</si>
  <si>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</si>
  <si>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</si>
  <si>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</si>
  <si>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</si>
  <si>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</si>
  <si>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</si>
  <si>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</si>
  <si>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</si>
  <si>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</si>
  <si>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</si>
  <si>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</si>
  <si>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</si>
  <si>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</si>
  <si>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</si>
  <si>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</si>
  <si>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</si>
  <si>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</si>
  <si>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</si>
  <si>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</si>
  <si>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</si>
  <si>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</si>
  <si>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</si>
  <si>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</si>
  <si>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</si>
  <si>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</si>
  <si>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</si>
  <si>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</si>
  <si>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</si>
  <si>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</si>
  <si>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</si>
  <si>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</si>
  <si>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</si>
  <si>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</si>
  <si>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</si>
  <si>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</si>
  <si>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</si>
  <si>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</si>
  <si>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</si>
  <si>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</si>
  <si>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</si>
  <si>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</si>
  <si>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</si>
  <si>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</si>
  <si>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</si>
  <si>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</si>
  <si>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</si>
  <si>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</si>
  <si>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</si>
  <si>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</si>
  <si>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</si>
  <si>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</si>
  <si>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</si>
  <si>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</si>
  <si>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</si>
  <si>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</si>
  <si>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</si>
  <si>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</si>
  <si>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</si>
  <si>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</si>
  <si>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</si>
  <si>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</si>
  <si>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</si>
  <si>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</si>
  <si>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</si>
  <si>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</si>
  <si>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</si>
  <si>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</si>
  <si>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</si>
  <si>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</si>
  <si>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</si>
  <si>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</si>
  <si>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</si>
  <si>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</si>
  <si>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</si>
  <si>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</si>
  <si>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</si>
  <si>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</si>
  <si>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</si>
  <si>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</si>
  <si>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</si>
  <si>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</si>
  <si>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</si>
  <si>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</si>
  <si>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</si>
  <si>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</si>
  <si>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</si>
  <si>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</si>
  <si>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</si>
  <si>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</si>
  <si>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</si>
  <si>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</si>
  <si>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</si>
  <si>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</si>
  <si>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</si>
  <si>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</si>
  <si>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</si>
  <si>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</si>
  <si>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</si>
  <si>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</si>
  <si>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</si>
  <si>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</si>
  <si>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</si>
  <si>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</si>
  <si>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</si>
  <si>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</si>
  <si>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</si>
  <si>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</si>
  <si>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</si>
  <si>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</si>
  <si>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</si>
  <si>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</si>
  <si>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</si>
  <si>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</si>
  <si>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</si>
  <si>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</si>
  <si>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</si>
  <si>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</si>
  <si>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</si>
  <si>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</si>
  <si>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</si>
  <si>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</si>
  <si>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</si>
  <si>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</si>
  <si>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</si>
  <si>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</si>
  <si>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</si>
  <si>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</si>
  <si>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</si>
  <si>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</si>
  <si>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</si>
  <si>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</si>
  <si>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</si>
  <si>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</si>
  <si>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</si>
  <si>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</si>
  <si>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</si>
  <si>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</si>
  <si>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</si>
  <si>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</si>
  <si>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</si>
  <si>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</si>
  <si>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</si>
  <si>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</si>
  <si>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</si>
  <si>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</si>
  <si>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</si>
  <si>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</si>
  <si>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</si>
  <si>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</si>
  <si>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</si>
  <si>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</si>
  <si>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</si>
  <si>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</si>
  <si>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</si>
  <si>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</si>
  <si>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</si>
  <si>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</si>
  <si>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</si>
  <si>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</si>
  <si>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</si>
  <si>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</si>
  <si>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</si>
  <si>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</si>
  <si>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</si>
  <si>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</si>
  <si>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</si>
  <si>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</si>
  <si>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</si>
  <si>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</si>
  <si>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</si>
  <si>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</si>
  <si>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</si>
  <si>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</si>
  <si>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</si>
  <si>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</si>
  <si>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</si>
  <si>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</si>
  <si>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</si>
  <si>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</si>
  <si>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</si>
  <si>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</si>
  <si>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</si>
  <si>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</si>
  <si>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</si>
  <si>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</si>
  <si>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</si>
  <si>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</si>
  <si>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</si>
  <si>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</si>
  <si>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</si>
  <si>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</si>
  <si>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</si>
  <si>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</si>
  <si>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</si>
  <si>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</si>
  <si>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</si>
  <si>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</si>
  <si>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</si>
  <si>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</si>
  <si>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</si>
  <si>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</si>
  <si>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</si>
  <si>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</si>
  <si>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</si>
  <si>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</si>
  <si>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</si>
  <si>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</si>
  <si>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</si>
  <si>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</si>
  <si>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</si>
  <si>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</si>
  <si>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</si>
  <si>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</si>
  <si>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</si>
  <si>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</si>
  <si>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</si>
  <si>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</si>
  <si>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</si>
  <si>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</si>
  <si>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</si>
  <si>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</si>
  <si>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</si>
  <si>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</si>
  <si>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</si>
  <si>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</si>
  <si>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</si>
  <si>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</si>
  <si>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</si>
  <si>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</si>
  <si>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</si>
  <si>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</si>
  <si>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</si>
  <si>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</si>
  <si>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</si>
  <si>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</si>
  <si>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</si>
  <si>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</si>
  <si>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</si>
  <si>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</si>
  <si>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</si>
  <si>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</si>
  <si>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</si>
  <si>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</si>
  <si>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</si>
  <si>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</si>
  <si>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</si>
  <si>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</si>
  <si>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</si>
  <si>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</si>
  <si>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</si>
  <si>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</si>
  <si>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</si>
  <si>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</si>
  <si>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</si>
  <si>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</si>
  <si>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</si>
  <si>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</si>
  <si>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</si>
  <si>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</si>
  <si>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</si>
  <si>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</si>
  <si>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</si>
  <si>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</si>
  <si>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</si>
  <si>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</si>
  <si>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</si>
  <si>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</si>
  <si>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</si>
  <si>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</si>
  <si>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</si>
  <si>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</si>
  <si>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</si>
  <si>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</si>
  <si>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</si>
  <si>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</si>
  <si>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</si>
  <si>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</si>
  <si>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</si>
  <si>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</si>
  <si>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</si>
  <si>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</si>
  <si>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</si>
  <si>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</si>
  <si>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</si>
  <si>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</si>
  <si>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</si>
  <si>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</si>
  <si>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</si>
  <si>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</si>
  <si>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</si>
  <si>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</si>
  <si>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</si>
  <si>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</si>
  <si>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</si>
  <si>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</si>
  <si>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</si>
  <si>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</si>
  <si>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</si>
  <si>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</si>
  <si>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</si>
  <si>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</si>
  <si>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</si>
  <si>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</si>
  <si>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</si>
  <si>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</si>
  <si>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</si>
  <si>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</si>
  <si>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</si>
  <si>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</si>
  <si>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</si>
  <si>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</si>
  <si>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</si>
  <si>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</si>
  <si>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</si>
  <si>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</si>
  <si>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</si>
  <si>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</si>
  <si>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</si>
  <si>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</si>
  <si>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</si>
  <si>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</si>
  <si>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</si>
  <si>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</si>
  <si>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</si>
  <si>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</si>
  <si>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</si>
  <si>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</si>
  <si>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</si>
  <si>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</si>
  <si>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</si>
  <si>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</si>
  <si>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</si>
  <si>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</si>
  <si>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</si>
  <si>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</si>
  <si>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</si>
  <si>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</si>
  <si>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</si>
  <si>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</si>
  <si>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</si>
  <si>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</si>
  <si>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</si>
  <si>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</si>
  <si>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</si>
  <si>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</si>
  <si>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</si>
  <si>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</si>
  <si>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</si>
  <si>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</si>
  <si>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</si>
  <si>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</si>
  <si>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</si>
  <si>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</si>
  <si>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</si>
  <si>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</si>
  <si>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</si>
  <si>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</si>
  <si>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</si>
  <si>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</si>
  <si>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</si>
  <si>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</si>
  <si>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</si>
  <si>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</si>
  <si>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</si>
  <si>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</si>
  <si>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</si>
  <si>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</si>
  <si>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</si>
  <si>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</si>
  <si>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</si>
  <si>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</si>
  <si>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</si>
  <si>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</si>
  <si>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</si>
  <si>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</si>
  <si>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</si>
  <si>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</si>
  <si>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</si>
  <si>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</si>
  <si>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</si>
  <si>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</si>
  <si>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</si>
  <si>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</si>
  <si>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</si>
  <si>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</si>
  <si>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</si>
  <si>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</si>
  <si>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</si>
  <si>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</si>
  <si>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</si>
  <si>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</si>
  <si>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</si>
  <si>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</si>
  <si>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</si>
  <si>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</si>
  <si>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</si>
  <si>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</si>
  <si>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</si>
  <si>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</si>
  <si>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</si>
  <si>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</si>
  <si>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</si>
  <si>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</si>
  <si>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</si>
  <si>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</si>
  <si>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</si>
  <si>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</si>
  <si>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</si>
  <si>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</si>
  <si>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</si>
  <si>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</si>
  <si>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</si>
  <si>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</si>
  <si>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</si>
  <si>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</si>
  <si>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</si>
  <si>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</si>
  <si>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</si>
  <si>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</si>
  <si>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</si>
  <si>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</si>
  <si>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</si>
  <si>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</si>
  <si>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</si>
  <si>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</si>
  <si>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</si>
  <si>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</si>
  <si>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</si>
  <si>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</si>
  <si>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</si>
  <si>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</si>
  <si>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</si>
  <si>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</si>
  <si>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</si>
  <si>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</si>
  <si>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</si>
  <si>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</si>
  <si>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</si>
  <si>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</si>
  <si>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</si>
  <si>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</si>
  <si>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</si>
  <si>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</si>
  <si>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</si>
  <si>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</si>
  <si>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</si>
  <si>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</si>
  <si>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</si>
  <si>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</si>
  <si>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</si>
  <si>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</si>
  <si>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</si>
  <si>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</si>
  <si>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</si>
  <si>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</si>
  <si>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</si>
  <si>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</si>
  <si>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</si>
  <si>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</si>
  <si>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</si>
  <si>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</si>
  <si>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</si>
  <si>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</si>
  <si>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</si>
  <si>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</si>
  <si>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</si>
  <si>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</si>
  <si>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</si>
  <si>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</si>
  <si>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</si>
  <si>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</si>
  <si>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</si>
  <si>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</si>
  <si>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</si>
  <si>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</si>
  <si>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</si>
  <si>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</si>
  <si>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</si>
  <si>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</si>
  <si>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</si>
  <si>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</si>
  <si>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</si>
  <si>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</si>
  <si>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</si>
  <si>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</si>
  <si>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</si>
  <si>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</si>
  <si>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</si>
  <si>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</si>
  <si>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</si>
  <si>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</si>
  <si>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</si>
  <si>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</si>
  <si>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</si>
  <si>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</si>
  <si>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</si>
  <si>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</si>
  <si>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</si>
  <si>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</si>
  <si>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</si>
  <si>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</si>
  <si>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</si>
  <si>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</si>
  <si>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</si>
  <si>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</si>
  <si>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</si>
  <si>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</si>
  <si>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</si>
  <si>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</si>
  <si>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</si>
  <si>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</si>
  <si>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</si>
  <si>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</si>
  <si>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</si>
  <si>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</si>
  <si>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</si>
  <si>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</si>
  <si>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</si>
  <si>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</si>
  <si>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</si>
  <si>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</si>
  <si>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</si>
  <si>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</si>
  <si>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</si>
  <si>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</si>
  <si>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</si>
  <si>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</si>
  <si>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</si>
  <si>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</si>
  <si>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</si>
  <si>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</si>
  <si>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</si>
  <si>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</si>
  <si>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</si>
  <si>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</si>
  <si>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</si>
  <si>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</si>
  <si>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</si>
  <si>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</si>
  <si>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</si>
  <si>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</si>
  <si>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</si>
  <si>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</si>
  <si>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</si>
  <si>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</si>
  <si>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</si>
  <si>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</si>
  <si>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</si>
  <si>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</si>
  <si>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</si>
  <si>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</si>
  <si>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</si>
  <si>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</si>
  <si>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</si>
  <si>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</si>
  <si>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</si>
  <si>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</si>
  <si>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</si>
  <si>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</si>
  <si>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</si>
  <si>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</si>
  <si>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</si>
  <si>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</si>
  <si>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</si>
  <si>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</si>
  <si>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</si>
  <si>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</si>
  <si>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</si>
  <si>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</si>
  <si>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</si>
  <si>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</si>
  <si>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</si>
  <si>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</si>
  <si>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</si>
  <si>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</si>
  <si>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</si>
  <si>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</si>
  <si>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</si>
  <si>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</si>
  <si>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</si>
  <si>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</si>
  <si>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</si>
  <si>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</si>
  <si>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</si>
  <si>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</si>
  <si>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</si>
  <si>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</si>
  <si>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</si>
  <si>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</si>
  <si>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</si>
  <si>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</si>
  <si>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</si>
  <si>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</si>
  <si>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</si>
  <si>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</si>
  <si>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</si>
  <si>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</si>
  <si>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</si>
  <si>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</si>
  <si>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</si>
  <si>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</si>
  <si>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</si>
  <si>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</si>
  <si>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</si>
  <si>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</si>
  <si>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</si>
  <si>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</si>
  <si>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</si>
  <si>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</si>
  <si>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</si>
  <si>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</si>
  <si>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</si>
  <si>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</si>
  <si>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</si>
  <si>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</si>
  <si>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</si>
  <si>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</si>
  <si>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</si>
  <si>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</si>
  <si>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</si>
  <si>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</si>
  <si>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</si>
  <si>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</si>
  <si>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</si>
  <si>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</si>
  <si>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</si>
  <si>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</si>
  <si>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</si>
  <si>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</si>
  <si>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</si>
  <si>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</si>
  <si>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</si>
  <si>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</si>
  <si>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</si>
  <si>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</si>
  <si>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</si>
  <si>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</si>
  <si>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</si>
  <si>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</si>
  <si>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</si>
  <si>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</si>
  <si>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</si>
  <si>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</si>
  <si>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</si>
  <si>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</si>
  <si>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</si>
  <si>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</si>
  <si>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</si>
  <si>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</si>
  <si>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</si>
  <si>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</si>
  <si>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</si>
  <si>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</si>
  <si>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</si>
  <si>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</si>
  <si>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</si>
  <si>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</si>
  <si>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</si>
  <si>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</si>
  <si>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</si>
  <si>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</si>
  <si>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</si>
  <si>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</si>
  <si>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</si>
  <si>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</si>
  <si>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</si>
  <si>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</si>
  <si>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</si>
  <si>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</si>
  <si>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</si>
  <si>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</si>
  <si>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</si>
  <si>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</si>
  <si>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</si>
  <si>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</si>
  <si>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</si>
  <si>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</si>
  <si>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</si>
  <si>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</si>
  <si>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</si>
  <si>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</si>
  <si>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</si>
  <si>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</si>
  <si>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</si>
  <si>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</si>
  <si>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</si>
  <si>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</si>
  <si>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</si>
  <si>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</si>
  <si>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</si>
  <si>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</si>
  <si>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</si>
  <si>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</si>
  <si>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</si>
  <si>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</si>
  <si>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</si>
  <si>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</si>
  <si>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</si>
  <si>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</si>
  <si>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</si>
  <si>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</si>
  <si>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</si>
  <si>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</si>
  <si>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</si>
  <si>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</si>
  <si>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</si>
  <si>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</si>
  <si>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</si>
  <si>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</si>
  <si>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</si>
  <si>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</si>
  <si>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</si>
  <si>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</si>
  <si>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</si>
  <si>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</si>
  <si>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</si>
  <si>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</si>
  <si>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</si>
  <si>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</si>
  <si>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</si>
  <si>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</si>
  <si>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</si>
  <si>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</si>
  <si>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</si>
  <si>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</si>
  <si>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</si>
  <si>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</si>
  <si>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</si>
  <si>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</si>
  <si>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</si>
  <si>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</si>
  <si>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</si>
  <si>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</si>
  <si>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</si>
  <si>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</si>
  <si>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</si>
  <si>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</si>
  <si>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</si>
  <si>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</si>
  <si>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</si>
  <si>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</si>
  <si>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</si>
  <si>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</si>
  <si>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</si>
  <si>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</si>
  <si>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</si>
  <si>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</si>
  <si>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</si>
  <si>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</si>
  <si>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</si>
  <si>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</si>
  <si>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</si>
  <si>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</si>
  <si>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</si>
  <si>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</si>
  <si>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</si>
  <si>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</si>
  <si>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</si>
  <si>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</si>
  <si>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</si>
  <si>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</si>
  <si>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</si>
  <si>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</si>
  <si>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</si>
  <si>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</si>
  <si>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</si>
  <si>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</si>
  <si>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</si>
  <si>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</si>
  <si>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</si>
  <si>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</si>
  <si>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</si>
  <si>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</si>
  <si>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</si>
  <si>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</si>
  <si>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</si>
  <si>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</si>
  <si>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</si>
  <si>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</si>
  <si>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</si>
  <si>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</si>
  <si>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</si>
  <si>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</si>
  <si>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</si>
  <si>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</si>
  <si>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</si>
  <si>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</si>
  <si>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</si>
  <si>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</si>
  <si>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</si>
  <si>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</si>
  <si>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</si>
  <si>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</si>
  <si>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</si>
  <si>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</si>
  <si>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</si>
  <si>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</si>
  <si>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</si>
  <si>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</si>
  <si>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</si>
  <si>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</si>
  <si>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</si>
  <si>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</si>
  <si>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</si>
  <si>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</si>
  <si>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</si>
  <si>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</si>
  <si>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</si>
  <si>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</si>
  <si>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</si>
  <si>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</si>
  <si>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</si>
  <si>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</si>
  <si>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</si>
  <si>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</si>
  <si>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</si>
  <si>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</si>
  <si>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</si>
  <si>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</si>
  <si>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</si>
  <si>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</si>
  <si>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</si>
  <si>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</si>
  <si>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</si>
  <si>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</si>
  <si>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</si>
  <si>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</si>
  <si>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</si>
  <si>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</si>
  <si>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</si>
  <si>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</si>
  <si>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</si>
  <si>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</si>
  <si>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</si>
  <si>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</si>
  <si>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</si>
  <si>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</si>
  <si>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</si>
  <si>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</si>
  <si>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</si>
  <si>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</si>
  <si>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</si>
  <si>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</si>
  <si>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</si>
  <si>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</si>
  <si>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</si>
  <si>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</si>
  <si>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</si>
  <si>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</si>
  <si>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</si>
  <si>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</si>
  <si>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</si>
  <si>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</si>
  <si>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</si>
  <si>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</si>
  <si>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</si>
  <si>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</si>
  <si>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</si>
  <si>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</si>
  <si>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</si>
  <si>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</si>
  <si>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</si>
  <si>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</si>
  <si>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</si>
  <si>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</si>
  <si>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</si>
  <si>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</si>
  <si>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</si>
  <si>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</si>
  <si>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</si>
  <si>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</si>
  <si>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</si>
  <si>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</si>
  <si>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</si>
  <si>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</si>
  <si>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</si>
  <si>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</si>
  <si>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</si>
  <si>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</si>
  <si>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</si>
  <si>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</si>
  <si>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</si>
  <si>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</si>
  <si>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</si>
  <si>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</si>
  <si>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</si>
  <si>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</si>
  <si>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</si>
  <si>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</si>
  <si>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</si>
  <si>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</si>
  <si>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</si>
  <si>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</si>
  <si>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</si>
  <si>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</si>
  <si>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</si>
  <si>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</si>
  <si>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</si>
  <si>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</si>
  <si>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</si>
  <si>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</si>
  <si>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</si>
  <si>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</si>
  <si>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</si>
  <si>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</si>
  <si>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</si>
  <si>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</si>
  <si>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</si>
  <si>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</si>
  <si>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</si>
  <si>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</si>
  <si>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</si>
  <si>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</si>
  <si>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</si>
  <si>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</si>
  <si>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</si>
  <si>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</si>
  <si>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</si>
  <si>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</si>
  <si>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</si>
  <si>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</si>
  <si>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</si>
  <si>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</si>
  <si>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</si>
  <si>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</si>
  <si>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</si>
  <si>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</si>
  <si>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</si>
  <si>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</si>
  <si>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</si>
  <si>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</si>
  <si>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</si>
  <si>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</si>
  <si>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</si>
  <si>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</si>
  <si>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</si>
  <si>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</si>
  <si>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</si>
  <si>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</si>
  <si>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</si>
  <si>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</si>
  <si>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</si>
  <si>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</si>
  <si>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</si>
  <si>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</si>
  <si>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</si>
  <si>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</si>
  <si>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</si>
  <si>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</si>
  <si>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</si>
  <si>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</si>
  <si>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</si>
  <si>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</si>
  <si>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</si>
  <si>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</si>
  <si>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</si>
  <si>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</si>
  <si>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</si>
  <si>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</si>
  <si>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</si>
  <si>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</si>
  <si>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</si>
  <si>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</si>
  <si>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</si>
  <si>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</si>
  <si>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</si>
  <si>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</si>
  <si>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</si>
  <si>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</si>
  <si>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</si>
  <si>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</si>
  <si>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</si>
  <si>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</si>
  <si>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</si>
  <si>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</si>
  <si>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</si>
  <si>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</si>
  <si>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</si>
  <si>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</si>
  <si>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</si>
  <si>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</si>
  <si>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</si>
  <si>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</si>
  <si>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</si>
  <si>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</si>
  <si>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</si>
  <si>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</si>
  <si>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</si>
  <si>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</si>
  <si>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</si>
  <si>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</si>
  <si>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</si>
  <si>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</si>
  <si>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</si>
  <si>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</si>
  <si>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</si>
  <si>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</si>
  <si>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</si>
  <si>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</si>
  <si>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</si>
  <si>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</si>
  <si>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</si>
  <si>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</si>
  <si>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</si>
  <si>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</si>
  <si>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</si>
  <si>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</si>
  <si>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</si>
  <si>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</si>
  <si>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</si>
  <si>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</si>
  <si>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</si>
  <si>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</si>
  <si>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</si>
  <si>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</si>
  <si>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</si>
  <si>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</si>
  <si>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</si>
  <si>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</si>
  <si>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</si>
  <si>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</si>
  <si>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</si>
  <si>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</si>
  <si>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</si>
  <si>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</si>
  <si>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</si>
  <si>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</si>
  <si>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</si>
  <si>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</si>
  <si>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</si>
  <si>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</si>
  <si>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</si>
  <si>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</si>
  <si>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</si>
  <si>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</si>
  <si>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</si>
  <si>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</si>
  <si>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</si>
  <si>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</si>
  <si>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</si>
  <si>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</si>
  <si>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</si>
  <si>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</si>
  <si>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</si>
  <si>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</si>
  <si>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</si>
  <si>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</si>
  <si>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</si>
  <si>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</si>
  <si>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</si>
  <si>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</si>
  <si>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</si>
  <si>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</si>
  <si>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</si>
  <si>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</si>
  <si>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</si>
  <si>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</si>
  <si>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</si>
  <si>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</si>
  <si>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</si>
  <si>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</si>
  <si>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</si>
  <si>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</si>
  <si>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</si>
  <si>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</si>
  <si>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</si>
  <si>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</si>
  <si>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</si>
  <si>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</si>
  <si>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</si>
  <si>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</si>
  <si>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</si>
  <si>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</si>
  <si>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</si>
  <si>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</si>
  <si>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</si>
  <si>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</si>
  <si>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</si>
  <si>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</si>
  <si>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</si>
  <si>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</si>
  <si>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</si>
  <si>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</si>
  <si>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</si>
  <si>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</si>
  <si>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</si>
  <si>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</si>
  <si>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</si>
  <si>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</si>
  <si>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</si>
  <si>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</si>
  <si>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</si>
  <si>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</si>
  <si>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</si>
  <si>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</si>
  <si>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</si>
  <si>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</si>
  <si>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</si>
  <si>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</si>
  <si>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</si>
  <si>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</si>
  <si>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</si>
  <si>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</si>
  <si>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</si>
  <si>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</si>
  <si>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</si>
  <si>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</si>
  <si>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</si>
  <si>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</si>
  <si>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</si>
  <si>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</si>
  <si>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</si>
  <si>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</si>
  <si>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</si>
  <si>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</si>
  <si>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</si>
  <si>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</si>
  <si>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</si>
  <si>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</si>
  <si>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</si>
  <si>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</si>
  <si>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</si>
  <si>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</si>
  <si>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</si>
  <si>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</si>
  <si>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</si>
  <si>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</si>
  <si>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</si>
  <si>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</si>
  <si>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</si>
  <si>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</si>
  <si>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</si>
  <si>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</si>
  <si>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</si>
  <si>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</si>
  <si>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</si>
  <si>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</si>
  <si>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</si>
  <si>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</si>
  <si>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</si>
  <si>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</si>
  <si>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</si>
  <si>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</si>
  <si>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</si>
  <si>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</si>
  <si>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</si>
  <si>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</si>
  <si>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</si>
  <si>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</si>
  <si>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</si>
  <si>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</si>
  <si>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</si>
  <si>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</si>
  <si>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</si>
  <si>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</si>
  <si>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</si>
  <si>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</si>
  <si>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</si>
  <si>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</si>
  <si>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</si>
  <si>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</si>
  <si>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</si>
  <si>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</si>
  <si>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</si>
  <si>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</si>
  <si>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</si>
  <si>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</si>
  <si>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</si>
  <si>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</si>
  <si>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</si>
  <si>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</si>
  <si>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</si>
  <si>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</si>
  <si>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</si>
  <si>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</si>
  <si>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</si>
  <si>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</si>
  <si>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</si>
  <si>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</si>
  <si>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</si>
  <si>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</si>
  <si>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</si>
  <si>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</si>
  <si>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</si>
  <si>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</si>
  <si>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</si>
  <si>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</si>
  <si>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</si>
  <si>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</si>
  <si>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</si>
  <si>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</si>
  <si>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</si>
  <si>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</si>
  <si>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</si>
  <si>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</si>
  <si>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</si>
  <si>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</si>
  <si>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</si>
  <si>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</si>
  <si>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</si>
  <si>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</si>
  <si>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</si>
  <si>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</si>
  <si>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</si>
  <si>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</si>
  <si>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</si>
  <si>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</si>
  <si>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</si>
  <si>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</si>
  <si>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</si>
  <si>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</si>
  <si>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</si>
  <si>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</si>
  <si>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</si>
  <si>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</si>
  <si>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</si>
  <si>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</si>
  <si>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</si>
  <si>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</si>
  <si>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</si>
  <si>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</si>
  <si>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</si>
  <si>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</si>
  <si>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</si>
  <si>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</si>
  <si>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</si>
  <si>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</si>
  <si>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</si>
  <si>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</si>
  <si>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</si>
  <si>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</si>
  <si>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</si>
  <si>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</si>
  <si>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</si>
  <si>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</si>
  <si>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</si>
  <si>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</si>
  <si>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</si>
  <si>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</si>
  <si>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</si>
  <si>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</si>
  <si>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</si>
  <si>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</si>
  <si>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</si>
  <si>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</si>
  <si>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</si>
  <si>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</si>
  <si>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</si>
  <si>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</si>
  <si>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</si>
  <si>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</si>
  <si>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</si>
  <si>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</si>
  <si>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</si>
  <si>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</si>
  <si>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</si>
  <si>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</si>
  <si>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</si>
  <si>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</si>
  <si>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</si>
  <si>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</si>
  <si>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</si>
  <si>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</si>
  <si>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</si>
  <si>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</si>
  <si>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</si>
  <si>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</si>
  <si>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</si>
  <si>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</si>
  <si>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</si>
  <si>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</si>
  <si>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</si>
  <si>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</si>
  <si>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</si>
  <si>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</si>
  <si>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</si>
  <si>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</si>
  <si>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</si>
  <si>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</si>
  <si>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</si>
  <si>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</si>
  <si>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</si>
  <si>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</si>
  <si>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</si>
  <si>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</si>
  <si>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</si>
  <si>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</si>
  <si>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</si>
  <si>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</si>
  <si>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</si>
  <si>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</si>
  <si>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</si>
  <si>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</si>
  <si>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</si>
  <si>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</si>
  <si>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</si>
  <si>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</si>
  <si>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</si>
  <si>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</si>
  <si>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</si>
  <si>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</si>
  <si>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</si>
  <si>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</si>
  <si>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</si>
  <si>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</si>
  <si>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</si>
  <si>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</si>
  <si>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</si>
  <si>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</si>
  <si>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</si>
  <si>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</si>
  <si>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</si>
  <si>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</si>
  <si>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</si>
  <si>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</si>
  <si>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</si>
  <si>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</si>
  <si>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</si>
  <si>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</si>
  <si>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</si>
  <si>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</si>
  <si>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</si>
  <si>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</si>
  <si>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</si>
  <si>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</si>
  <si>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</si>
  <si>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</si>
  <si>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</si>
  <si>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</si>
  <si>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</si>
  <si>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</si>
  <si>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</si>
  <si>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</si>
  <si>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</si>
  <si>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</si>
  <si>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</si>
  <si>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</si>
  <si>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</si>
  <si>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</si>
  <si>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</si>
  <si>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</si>
  <si>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</si>
  <si>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</si>
  <si>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</si>
  <si>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</si>
  <si>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</si>
  <si>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</si>
  <si>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</si>
  <si>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</si>
  <si>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</si>
  <si>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</si>
  <si>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</si>
  <si>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</si>
  <si>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</si>
  <si>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</si>
  <si>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</si>
  <si>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</si>
  <si>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</si>
  <si>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</si>
  <si>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</si>
  <si>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</si>
  <si>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</si>
  <si>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</si>
  <si>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</si>
  <si>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</si>
  <si>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</si>
  <si>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</si>
  <si>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</si>
  <si>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</si>
  <si>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</si>
  <si>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</si>
  <si>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</si>
  <si>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</si>
  <si>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</si>
  <si>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</si>
  <si>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</si>
  <si>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</si>
  <si>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</si>
  <si>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</si>
  <si>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</si>
  <si>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</si>
  <si>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</si>
  <si>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</si>
  <si>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</si>
  <si>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</si>
  <si>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</si>
  <si>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</si>
  <si>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</si>
  <si>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</si>
  <si>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</si>
  <si>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</si>
  <si>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</si>
  <si>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</si>
  <si>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</si>
  <si>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</si>
  <si>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</si>
  <si>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</si>
  <si>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</si>
  <si>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</si>
  <si>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</si>
  <si>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</si>
  <si>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</si>
  <si>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</si>
  <si>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</si>
  <si>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</si>
  <si>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</si>
  <si>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</si>
  <si>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</si>
  <si>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</si>
  <si>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</si>
  <si>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</si>
  <si>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</si>
  <si>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</si>
  <si>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</si>
  <si>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</si>
  <si>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</si>
  <si>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</si>
  <si>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</si>
  <si>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</si>
  <si>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</si>
  <si>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</si>
  <si>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</si>
  <si>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</si>
  <si>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</si>
  <si>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</si>
  <si>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</si>
  <si>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</si>
  <si>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</si>
  <si>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</si>
  <si>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</si>
  <si>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</si>
  <si>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</si>
  <si>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</si>
  <si>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</si>
  <si>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</si>
  <si>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</si>
  <si>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</si>
  <si>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</si>
  <si>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</si>
  <si>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</si>
  <si>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</si>
  <si>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</si>
  <si>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</si>
  <si>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</si>
  <si>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</si>
  <si>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</si>
  <si>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</si>
  <si>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</si>
  <si>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</si>
  <si>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</si>
  <si>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</si>
  <si>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</si>
  <si>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</si>
  <si>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</si>
  <si>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</si>
  <si>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</si>
  <si>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</si>
  <si>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</si>
  <si>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</si>
  <si>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</si>
  <si>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</si>
  <si>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</si>
  <si>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</si>
  <si>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</si>
  <si>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</si>
  <si>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</si>
  <si>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</si>
  <si>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</si>
  <si>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</si>
  <si>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</si>
  <si>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</si>
  <si>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</si>
  <si>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</si>
  <si>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</si>
  <si>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</si>
  <si>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</si>
  <si>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</si>
  <si>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</si>
  <si>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</si>
  <si>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</si>
  <si>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</si>
  <si>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</si>
  <si>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</si>
  <si>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</si>
  <si>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</si>
  <si>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</si>
  <si>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</si>
  <si>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</si>
  <si>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</si>
  <si>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</si>
  <si>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</si>
  <si>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</si>
  <si>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</si>
  <si>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</si>
  <si>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</si>
  <si>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</si>
  <si>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</si>
  <si>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</si>
  <si>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</si>
  <si>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</si>
  <si>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</si>
  <si>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</si>
  <si>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</si>
  <si>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</si>
  <si>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</si>
  <si>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</si>
  <si>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</si>
  <si>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</si>
  <si>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</si>
  <si>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</si>
  <si>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</si>
  <si>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</si>
  <si>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</si>
  <si>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</si>
  <si>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</si>
  <si>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</si>
  <si>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</si>
  <si>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</si>
  <si>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</si>
  <si>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</si>
  <si>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</si>
  <si>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</si>
  <si>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</si>
  <si>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</si>
  <si>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</si>
  <si>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</si>
  <si>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</si>
  <si>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</si>
  <si>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</si>
  <si>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</si>
  <si>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</si>
  <si>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</si>
  <si>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</si>
  <si>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</si>
  <si>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</si>
  <si>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</si>
  <si>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</si>
  <si>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</si>
  <si>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</si>
  <si>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</si>
  <si>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</si>
  <si>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</si>
  <si>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</si>
  <si>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</si>
  <si>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</si>
  <si>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</si>
  <si>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</si>
  <si>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</si>
  <si>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</si>
  <si>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</si>
  <si>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</si>
  <si>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</si>
  <si>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</si>
  <si>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</si>
  <si>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</si>
  <si>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</si>
  <si>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</si>
  <si>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</si>
  <si>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</si>
  <si>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</si>
  <si>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</si>
  <si>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</si>
  <si>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</si>
  <si>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</si>
  <si>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</si>
  <si>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</si>
  <si>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</si>
  <si>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</si>
  <si>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</si>
  <si>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</si>
  <si>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</si>
  <si>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</si>
  <si>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</si>
  <si>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</si>
  <si>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</si>
  <si>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</si>
  <si>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</si>
  <si>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</si>
  <si>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</si>
  <si>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</si>
  <si>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</si>
  <si>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</si>
  <si>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</si>
  <si>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</si>
  <si>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</si>
  <si>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</si>
  <si>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</si>
  <si>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</si>
  <si>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</si>
  <si>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</si>
  <si>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</si>
  <si>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</si>
  <si>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</si>
  <si>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</si>
  <si>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</si>
  <si>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</si>
  <si>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</si>
  <si>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</si>
  <si>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</si>
  <si>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</si>
  <si>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</si>
  <si>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</si>
  <si>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</si>
  <si>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</si>
  <si>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</si>
  <si>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</si>
  <si>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</si>
  <si>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</si>
  <si>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</si>
  <si>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</si>
  <si>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</si>
  <si>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</si>
  <si>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</si>
  <si>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</si>
  <si>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</si>
  <si>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</si>
  <si>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</si>
  <si>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</si>
  <si>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</si>
  <si>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</si>
  <si>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</si>
  <si>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</si>
  <si>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</si>
  <si>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</si>
  <si>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</si>
  <si>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</si>
  <si>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</si>
  <si>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</si>
  <si>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</si>
  <si>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</si>
  <si>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</si>
  <si>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</si>
  <si>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</si>
  <si>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</si>
  <si>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</si>
  <si>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</si>
  <si>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</si>
  <si>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</si>
  <si>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</si>
  <si>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</si>
  <si>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</si>
  <si>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</si>
  <si>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</si>
  <si>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</si>
  <si>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</si>
  <si>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</si>
  <si>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</si>
  <si>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</si>
  <si>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</si>
  <si>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</si>
  <si>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</si>
  <si>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</si>
  <si>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</si>
  <si>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</si>
  <si>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</si>
  <si>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</si>
  <si>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</si>
  <si>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</si>
  <si>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</si>
  <si>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</si>
  <si>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</si>
  <si>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</si>
  <si>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</si>
  <si>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</si>
  <si>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</si>
  <si>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</si>
  <si>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</si>
  <si>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</si>
  <si>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</si>
  <si>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</si>
  <si>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</si>
  <si>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</si>
  <si>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</si>
  <si>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</si>
  <si>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</si>
  <si>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</si>
  <si>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</si>
  <si>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</si>
  <si>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</si>
  <si>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</si>
  <si>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</si>
  <si>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</si>
  <si>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</si>
  <si>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</si>
  <si>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</si>
  <si>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</si>
  <si>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</si>
  <si>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</si>
  <si>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</si>
  <si>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</si>
  <si>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</si>
  <si>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</si>
  <si>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</si>
  <si>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</si>
  <si>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</si>
  <si>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</si>
  <si>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</si>
  <si>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</si>
  <si>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</si>
  <si>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</si>
  <si>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</si>
  <si>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</si>
  <si>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</si>
  <si>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</si>
  <si>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</si>
  <si>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</si>
  <si>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</si>
  <si>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</si>
  <si>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</si>
  <si>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</si>
  <si>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</si>
  <si>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</si>
  <si>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</si>
  <si>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</si>
  <si>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</si>
  <si>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</si>
  <si>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</si>
  <si>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</si>
  <si>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</si>
  <si>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</si>
  <si>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</si>
  <si>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</si>
  <si>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</si>
  <si>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</si>
  <si>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</si>
  <si>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</si>
  <si>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</si>
  <si>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</si>
  <si>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</si>
  <si>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</si>
  <si>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</si>
  <si>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</si>
  <si>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</si>
  <si>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</si>
  <si>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</si>
  <si>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</si>
  <si>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</si>
  <si>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</si>
  <si>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</si>
  <si>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</si>
  <si>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</si>
  <si>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</si>
  <si>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</si>
  <si>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</si>
  <si>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</si>
  <si>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</si>
  <si>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</si>
  <si>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</si>
  <si>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</si>
  <si>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</si>
  <si>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</si>
  <si>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</si>
  <si>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</si>
  <si>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</si>
  <si>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</si>
  <si>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</si>
  <si>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</si>
  <si>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</si>
  <si>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</si>
  <si>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</si>
  <si>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</si>
  <si>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</si>
  <si>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</si>
  <si>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</si>
  <si>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</si>
  <si>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</si>
  <si>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</si>
  <si>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</si>
  <si>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</si>
  <si>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</si>
  <si>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</si>
  <si>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</si>
  <si>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</si>
  <si>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</si>
  <si>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</si>
  <si>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</si>
  <si>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</si>
  <si>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</si>
  <si>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</si>
  <si>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</si>
  <si>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</si>
  <si>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</si>
  <si>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</si>
  <si>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</si>
  <si>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</si>
  <si>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</si>
  <si>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</si>
  <si>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</si>
  <si>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</si>
  <si>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</si>
  <si>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</si>
  <si>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</si>
  <si>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</si>
  <si>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</si>
  <si>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</si>
  <si>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</si>
  <si>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</si>
  <si>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</si>
  <si>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</si>
  <si>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</si>
  <si>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</si>
  <si>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</si>
  <si>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</si>
  <si>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</si>
  <si>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</si>
  <si>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</si>
  <si>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</si>
  <si>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</si>
  <si>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</si>
  <si>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</si>
  <si>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</si>
  <si>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</si>
  <si>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</si>
  <si>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</si>
  <si>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</si>
  <si>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</si>
  <si>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</si>
  <si>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</si>
  <si>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</si>
  <si>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</si>
  <si>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</si>
  <si>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</si>
  <si>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</si>
  <si>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</si>
  <si>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</si>
  <si>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</si>
  <si>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</si>
  <si>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</si>
  <si>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</si>
  <si>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</si>
  <si>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</si>
  <si>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</si>
  <si>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</si>
  <si>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</si>
  <si>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</si>
  <si>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</si>
  <si>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</si>
  <si>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</si>
  <si>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</si>
  <si>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</si>
  <si>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</si>
  <si>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</si>
  <si>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</si>
  <si>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</si>
  <si>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</si>
  <si>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</si>
  <si>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</si>
  <si>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</si>
  <si>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</si>
  <si>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</si>
  <si>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</si>
  <si>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</si>
  <si>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</si>
  <si>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</si>
  <si>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</si>
  <si>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</si>
  <si>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</si>
  <si>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</si>
  <si>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</si>
  <si>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</si>
  <si>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</si>
  <si>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</si>
  <si>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</si>
  <si>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</si>
  <si>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</si>
  <si>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</si>
  <si>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</si>
  <si>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</si>
  <si>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</si>
  <si>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</si>
  <si>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</si>
  <si>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</si>
  <si>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</si>
  <si>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</si>
  <si>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</si>
  <si>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</si>
  <si>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</si>
  <si>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</si>
  <si>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</si>
  <si>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</si>
  <si>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</si>
  <si>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</si>
  <si>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</si>
  <si>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</si>
  <si>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</si>
  <si>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</si>
  <si>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</si>
  <si>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</si>
  <si>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</si>
  <si>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</si>
  <si>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</si>
  <si>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</si>
  <si>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</si>
  <si>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</si>
  <si>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</si>
  <si>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</si>
  <si>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</si>
  <si>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</si>
  <si>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</si>
  <si>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</si>
  <si>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</si>
  <si>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</si>
  <si>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</si>
  <si>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</si>
  <si>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</si>
  <si>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</si>
  <si>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</si>
  <si>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</si>
  <si>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</si>
  <si>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</si>
  <si>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</si>
  <si>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</si>
  <si>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</si>
  <si>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</si>
  <si>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</si>
  <si>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</si>
  <si>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</si>
  <si>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</si>
  <si>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</si>
  <si>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</si>
  <si>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</si>
  <si>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</si>
  <si>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</si>
  <si>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</si>
  <si>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</si>
  <si>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</si>
  <si>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</si>
  <si>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</si>
  <si>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</si>
  <si>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</si>
  <si>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</si>
  <si>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</si>
  <si>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</si>
  <si>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</si>
  <si>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</si>
  <si>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</si>
  <si>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</si>
  <si>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</si>
  <si>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</si>
  <si>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</si>
  <si>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</si>
  <si>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</si>
  <si>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</si>
  <si>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</si>
  <si>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</si>
  <si>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</si>
  <si>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</si>
  <si>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</si>
  <si>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</si>
  <si>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</si>
  <si>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</si>
  <si>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</si>
  <si>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</si>
  <si>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</si>
  <si>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</si>
  <si>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</si>
  <si>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</si>
  <si>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</si>
  <si>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</si>
  <si>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</si>
  <si>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</si>
  <si>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</si>
  <si>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</si>
  <si>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</si>
  <si>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</si>
  <si>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</si>
  <si>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</si>
  <si>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</si>
  <si>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</si>
  <si>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</si>
  <si>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</si>
  <si>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</si>
  <si>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</si>
  <si>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</si>
  <si>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</si>
  <si>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</si>
  <si>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</si>
  <si>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</si>
  <si>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</si>
  <si>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</si>
  <si>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</si>
  <si>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</si>
  <si>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</si>
  <si>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</si>
  <si>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</si>
  <si>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</si>
  <si>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</si>
  <si>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</si>
  <si>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</si>
  <si>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</si>
  <si>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</si>
  <si>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</si>
  <si>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</si>
  <si>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</si>
  <si>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</si>
  <si>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</si>
  <si>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</si>
  <si>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</si>
  <si>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</si>
  <si>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</si>
  <si>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</si>
  <si>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</si>
  <si>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</si>
  <si>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</si>
  <si>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</si>
  <si>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</si>
  <si>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</si>
  <si>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</si>
  <si>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</si>
  <si>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</si>
  <si>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</si>
  <si>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</si>
  <si>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</si>
  <si>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</si>
  <si>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</si>
  <si>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</si>
  <si>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</si>
  <si>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</si>
  <si>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</si>
  <si>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</si>
  <si>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</si>
  <si>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</si>
  <si>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</si>
  <si>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</si>
  <si>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</si>
  <si>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</si>
  <si>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</si>
  <si>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</si>
  <si>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</si>
  <si>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</si>
  <si>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</si>
  <si>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</si>
  <si>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</si>
  <si>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</si>
  <si>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</si>
  <si>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</si>
  <si>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</si>
  <si>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</si>
  <si>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</si>
  <si>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</si>
  <si>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</si>
  <si>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</si>
  <si>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</si>
  <si>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</si>
  <si>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</si>
  <si>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</si>
  <si>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</si>
  <si>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</si>
  <si>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</si>
  <si>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</si>
  <si>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</si>
  <si>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</si>
  <si>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</si>
  <si>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</si>
  <si>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</si>
  <si>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</si>
  <si>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</si>
  <si>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</si>
  <si>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</si>
  <si>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</si>
  <si>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</si>
  <si>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</si>
  <si>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</si>
  <si>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</si>
  <si>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</si>
  <si>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</si>
  <si>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</si>
  <si>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</si>
  <si>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</si>
  <si>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</si>
  <si>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</si>
  <si>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</si>
  <si>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</si>
  <si>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</si>
  <si>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</si>
  <si>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</si>
  <si>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</si>
  <si>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</si>
  <si>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</si>
  <si>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</si>
  <si>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</si>
  <si>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</si>
  <si>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</si>
  <si>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</si>
  <si>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</si>
  <si>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</si>
  <si>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</si>
  <si>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</si>
  <si>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</si>
  <si>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</si>
  <si>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</si>
  <si>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</si>
  <si>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</si>
  <si>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</si>
  <si>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</si>
  <si>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</si>
  <si>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</si>
  <si>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</si>
  <si>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</si>
  <si>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</si>
  <si>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</si>
  <si>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</si>
  <si>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</si>
  <si>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</si>
  <si>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</si>
  <si>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</si>
  <si>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</si>
  <si>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</si>
  <si>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</si>
  <si>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</si>
  <si>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</si>
  <si>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</si>
  <si>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</si>
  <si>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</si>
  <si>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</si>
  <si>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</si>
  <si>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</si>
  <si>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</si>
  <si>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</si>
  <si>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</si>
  <si>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</si>
  <si>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</si>
  <si>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</si>
  <si>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</si>
  <si>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</si>
  <si>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</si>
  <si>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</si>
  <si>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</si>
  <si>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</si>
  <si>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</si>
  <si>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</si>
  <si>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</si>
  <si>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</si>
  <si>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</si>
  <si>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</si>
  <si>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</si>
  <si>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</si>
  <si>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</si>
  <si>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</si>
  <si>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</si>
  <si>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</si>
  <si>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</si>
  <si>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</si>
  <si>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</si>
  <si>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</si>
  <si>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</si>
  <si>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</si>
  <si>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</si>
  <si>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</si>
  <si>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</si>
  <si>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</si>
  <si>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</si>
  <si>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</si>
  <si>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</si>
  <si>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</si>
  <si>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</si>
  <si>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</si>
  <si>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</si>
  <si>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</si>
  <si>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</si>
  <si>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</si>
  <si>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</si>
  <si>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</si>
  <si>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</si>
  <si>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</si>
  <si>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</si>
  <si>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</si>
  <si>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</si>
  <si>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</si>
  <si>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</si>
  <si>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</si>
  <si>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</si>
  <si>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</si>
  <si>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</si>
  <si>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</si>
  <si>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</si>
  <si>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</si>
  <si>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</si>
  <si>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</si>
  <si>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</si>
  <si>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</si>
  <si>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</si>
  <si>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</si>
  <si>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</si>
  <si>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</si>
  <si>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</si>
  <si>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</si>
  <si>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</si>
  <si>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</si>
  <si>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</si>
  <si>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</si>
  <si>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</si>
  <si>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</si>
  <si>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</si>
  <si>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</si>
  <si>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</si>
  <si>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</si>
  <si>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</si>
  <si>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</si>
  <si>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</si>
  <si>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</si>
  <si>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</si>
  <si>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</si>
  <si>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</si>
  <si>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</si>
  <si>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</si>
  <si>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</si>
  <si>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</si>
  <si>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</si>
  <si>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</si>
  <si>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</si>
  <si>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</si>
  <si>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</si>
  <si>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</si>
  <si>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</si>
  <si>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</si>
  <si>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</si>
  <si>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</si>
  <si>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</si>
  <si>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</si>
  <si>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</si>
  <si>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</si>
  <si>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</si>
  <si>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</si>
  <si>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</si>
  <si>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</si>
  <si>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</si>
  <si>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</si>
  <si>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</si>
  <si>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</si>
  <si>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</si>
  <si>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</si>
  <si>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</si>
  <si>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</si>
  <si>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</si>
  <si>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</si>
  <si>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</si>
  <si>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</si>
  <si>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</si>
  <si>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</si>
  <si>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</si>
  <si>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</si>
  <si>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</si>
  <si>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</si>
  <si>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</si>
  <si>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</si>
  <si>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</si>
  <si>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</si>
  <si>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</si>
  <si>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</si>
  <si>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</si>
  <si>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</si>
  <si>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</si>
  <si>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</si>
  <si>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</si>
  <si>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</si>
  <si>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</si>
  <si>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</si>
  <si>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</si>
  <si>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</si>
  <si>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</si>
  <si>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</si>
  <si>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</si>
  <si>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</si>
  <si>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</si>
  <si>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</si>
  <si>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</si>
  <si>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</si>
  <si>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</si>
  <si>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</si>
  <si>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</si>
  <si>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</si>
  <si>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</si>
  <si>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</si>
  <si>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</si>
  <si>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</si>
  <si>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</si>
  <si>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</si>
  <si>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</si>
  <si>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</si>
  <si>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</si>
  <si>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</si>
  <si>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</si>
  <si>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</si>
  <si>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</si>
  <si>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</si>
  <si>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</si>
  <si>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</si>
  <si>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</si>
  <si>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</si>
  <si>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</si>
  <si>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</si>
  <si>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</si>
  <si>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</si>
  <si>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</si>
  <si>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</si>
  <si>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</si>
  <si>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</si>
  <si>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</si>
  <si>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</si>
  <si>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</si>
  <si>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</si>
  <si>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</si>
  <si>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</si>
  <si>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</si>
  <si>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</si>
  <si>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</si>
  <si>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</si>
  <si>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</si>
  <si>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</si>
  <si>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</si>
  <si>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</si>
  <si>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</si>
  <si>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</si>
  <si>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</si>
  <si>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</si>
  <si>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</si>
  <si>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</si>
  <si>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</si>
  <si>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</si>
  <si>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</si>
  <si>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</si>
  <si>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</si>
  <si>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</si>
  <si>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</si>
  <si>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</si>
  <si>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</si>
  <si>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</si>
  <si>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</si>
  <si>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</si>
  <si>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</si>
  <si>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</si>
  <si>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</si>
  <si>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</si>
  <si>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</si>
  <si>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</si>
  <si>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</si>
  <si>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</si>
  <si>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</si>
  <si>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</si>
  <si>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</si>
  <si>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</si>
  <si>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</si>
  <si>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</si>
  <si>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</si>
  <si>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</si>
  <si>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</si>
  <si>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</si>
  <si>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</si>
  <si>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</si>
  <si>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</si>
  <si>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</si>
  <si>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</si>
  <si>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</si>
  <si>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</si>
  <si>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</si>
  <si>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</si>
  <si>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</si>
  <si>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</si>
  <si>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</si>
  <si>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</si>
  <si>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</si>
  <si>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</si>
  <si>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</si>
  <si>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</si>
  <si>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</si>
  <si>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</si>
  <si>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</si>
  <si>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</si>
  <si>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</si>
  <si>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</si>
  <si>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</si>
  <si>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</si>
  <si>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</si>
  <si>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</si>
  <si>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</si>
  <si>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</si>
  <si>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</si>
  <si>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</si>
  <si>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</si>
  <si>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</si>
  <si>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</si>
  <si>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</si>
  <si>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</si>
  <si>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</si>
  <si>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</si>
  <si>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</si>
  <si>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</si>
  <si>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</si>
  <si>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</si>
  <si>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</si>
  <si>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</si>
  <si>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</si>
  <si>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</si>
  <si>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</si>
  <si>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</si>
  <si>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</si>
  <si>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</si>
  <si>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</si>
  <si>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</si>
  <si>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</si>
  <si>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</si>
  <si>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</si>
  <si>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</si>
  <si>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</si>
  <si>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</si>
  <si>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</si>
  <si>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</si>
  <si>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</si>
  <si>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</si>
  <si>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</si>
  <si>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</si>
  <si>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</si>
  <si>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</si>
  <si>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</si>
  <si>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</si>
  <si>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</si>
  <si>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</si>
  <si>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</si>
  <si>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</si>
  <si>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</si>
  <si>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</si>
  <si>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</si>
  <si>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</si>
  <si>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</si>
  <si>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</si>
  <si>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</si>
  <si>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</si>
  <si>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</si>
  <si>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</si>
  <si>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</si>
  <si>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</si>
  <si>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</si>
  <si>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</si>
  <si>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</si>
  <si>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</si>
  <si>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</si>
  <si>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</si>
  <si>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</si>
  <si>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</si>
  <si>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</si>
  <si>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</si>
  <si>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</si>
  <si>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</si>
  <si>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</si>
  <si>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</si>
  <si>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</si>
  <si>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</si>
  <si>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</si>
  <si>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</si>
  <si>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</si>
  <si>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</si>
  <si>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</si>
  <si>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</si>
  <si>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</si>
  <si>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</si>
  <si>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</si>
  <si>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</si>
  <si>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</si>
  <si>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</si>
  <si>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</si>
  <si>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</si>
  <si>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</si>
  <si>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</si>
  <si>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</si>
  <si>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</si>
  <si>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</si>
  <si>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</si>
  <si>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</si>
  <si>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</si>
  <si>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</si>
  <si>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</si>
  <si>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</si>
  <si>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</si>
  <si>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</si>
  <si>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</si>
  <si>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</si>
  <si>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</si>
  <si>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</si>
  <si>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</si>
  <si>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</si>
  <si>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</si>
  <si>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</si>
  <si>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</si>
  <si>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</si>
  <si>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</si>
  <si>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</si>
  <si>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</si>
  <si>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</si>
  <si>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</si>
  <si>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</si>
  <si>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</si>
  <si>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</si>
  <si>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</si>
  <si>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</si>
  <si>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</si>
  <si>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</si>
  <si>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</si>
  <si>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</si>
  <si>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</si>
  <si>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</si>
  <si>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</si>
  <si>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</si>
  <si>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</si>
  <si>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</si>
  <si>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</si>
  <si>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</si>
  <si>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</si>
  <si>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</si>
  <si>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</si>
  <si>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</si>
  <si>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</si>
  <si>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</si>
  <si>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</si>
  <si>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</si>
  <si>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</si>
  <si>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</si>
  <si>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</si>
  <si>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</si>
  <si>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</si>
  <si>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</si>
  <si>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</si>
  <si>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</si>
  <si>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</si>
  <si>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</si>
  <si>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</si>
  <si>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</si>
  <si>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</si>
  <si>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</si>
  <si>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</si>
  <si>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</si>
  <si>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</si>
  <si>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</si>
  <si>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</si>
  <si>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</si>
  <si>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</si>
  <si>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</si>
  <si>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</si>
  <si>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</si>
  <si>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</si>
  <si>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</si>
  <si>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</si>
  <si>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</si>
  <si>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</si>
  <si>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</si>
  <si>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</si>
  <si>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</si>
  <si>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</si>
  <si>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</si>
  <si>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</si>
  <si>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</si>
  <si>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</si>
  <si>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</si>
  <si>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</si>
  <si>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</si>
  <si>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</si>
  <si>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</si>
  <si>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</si>
  <si>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</si>
  <si>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</si>
  <si>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</si>
  <si>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</si>
  <si>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</si>
  <si>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</si>
  <si>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</si>
  <si>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</si>
  <si>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</si>
  <si>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</si>
  <si>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</si>
  <si>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</si>
  <si>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</si>
  <si>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</si>
  <si>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</si>
  <si>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</si>
  <si>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</si>
  <si>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</si>
  <si>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</si>
  <si>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</si>
  <si>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</si>
  <si>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</si>
  <si>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</si>
  <si>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</si>
  <si>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</si>
  <si>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</si>
  <si>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</si>
  <si>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</si>
  <si>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</si>
  <si>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</si>
  <si>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</si>
  <si>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</si>
  <si>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</si>
  <si>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</si>
  <si>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</si>
  <si>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</si>
  <si>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</si>
  <si>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</si>
  <si>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</si>
  <si>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</si>
  <si>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</si>
  <si>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</si>
  <si>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</si>
  <si>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</si>
  <si>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</si>
  <si>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</si>
  <si>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</si>
  <si>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</si>
  <si>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</si>
  <si>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</si>
  <si>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</si>
  <si>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</si>
  <si>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</si>
  <si>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</si>
  <si>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</si>
  <si>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</si>
  <si>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</si>
  <si>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</si>
  <si>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</si>
  <si>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</si>
  <si>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</si>
  <si>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</si>
  <si>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</si>
  <si>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</si>
  <si>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</si>
  <si>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</si>
  <si>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</si>
  <si>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</si>
  <si>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</si>
  <si>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</si>
  <si>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</si>
  <si>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</si>
  <si>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</si>
  <si>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</si>
  <si>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</si>
  <si>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</si>
  <si>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</si>
  <si>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</si>
  <si>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</si>
  <si>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</si>
  <si>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</si>
  <si>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</si>
  <si>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</si>
  <si>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</si>
  <si>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</si>
  <si>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</si>
  <si>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</si>
  <si>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</si>
  <si>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</si>
  <si>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</si>
  <si>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</si>
  <si>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</si>
  <si>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</si>
  <si>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</si>
  <si>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</si>
  <si>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</si>
  <si>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</si>
  <si>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</si>
  <si>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</si>
  <si>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</si>
  <si>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</si>
  <si>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</si>
  <si>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</si>
  <si>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</si>
  <si>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</si>
  <si>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</si>
  <si>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</si>
  <si>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</si>
  <si>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</si>
  <si>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</si>
  <si>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</si>
  <si>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</si>
  <si>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</si>
  <si>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</si>
  <si>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</si>
  <si>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</si>
  <si>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</si>
  <si>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</si>
  <si>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</si>
  <si>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</si>
  <si>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</si>
  <si>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</si>
  <si>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</si>
  <si>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</si>
  <si>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</si>
  <si>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</si>
  <si>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</si>
  <si>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</si>
  <si>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</si>
  <si>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</si>
  <si>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</si>
  <si>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</si>
  <si>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</si>
  <si>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</si>
  <si>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</si>
  <si>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</si>
  <si>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</si>
  <si>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</si>
  <si>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</si>
  <si>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</si>
  <si>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</si>
  <si>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</si>
  <si>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</si>
  <si>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</si>
  <si>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</si>
  <si>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</si>
  <si>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</si>
  <si>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</si>
  <si>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</si>
  <si>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</si>
  <si>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</si>
  <si>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</si>
  <si>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</si>
  <si>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</si>
  <si>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</si>
  <si>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</si>
  <si>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</si>
  <si>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</si>
  <si>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</si>
  <si>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</si>
  <si>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</si>
  <si>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</si>
  <si>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</si>
  <si>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</si>
  <si>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</si>
  <si>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</si>
  <si>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</si>
  <si>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</si>
  <si>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</si>
  <si>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</si>
  <si>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</si>
  <si>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</si>
  <si>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</si>
  <si>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</si>
  <si>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</si>
  <si>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</si>
  <si>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</si>
  <si>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</si>
  <si>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</si>
  <si>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</si>
  <si>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</si>
  <si>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</si>
  <si>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</si>
  <si>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</si>
  <si>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</si>
  <si>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</si>
  <si>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</si>
  <si>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</si>
  <si>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</si>
  <si>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</si>
  <si>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</si>
  <si>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</si>
  <si>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</si>
  <si>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</si>
  <si>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</si>
  <si>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</si>
  <si>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</si>
  <si>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</si>
  <si>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</si>
  <si>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</si>
  <si>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</si>
  <si>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</si>
  <si>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</si>
  <si>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</si>
  <si>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</si>
  <si>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</si>
  <si>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</si>
  <si>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</si>
  <si>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</si>
  <si>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</si>
  <si>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</si>
  <si>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</si>
  <si>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</si>
  <si>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</si>
  <si>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</si>
  <si>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</si>
  <si>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</si>
  <si>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</si>
  <si>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</si>
  <si>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</si>
  <si>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</si>
  <si>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</si>
  <si>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</si>
  <si>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</si>
  <si>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</si>
  <si>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</si>
  <si>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</si>
  <si>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</si>
  <si>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</si>
  <si>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</si>
  <si>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</si>
  <si>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</si>
  <si>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</si>
  <si>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</si>
  <si>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</si>
  <si>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</si>
  <si>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</si>
  <si>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</si>
  <si>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</si>
  <si>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</si>
  <si>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</si>
  <si>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</si>
  <si>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</si>
  <si>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</si>
  <si>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</si>
  <si>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</si>
  <si>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</si>
  <si>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</si>
  <si>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</si>
  <si>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</si>
  <si>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</si>
  <si>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</si>
  <si>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</si>
  <si>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</si>
  <si>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</si>
  <si>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</si>
  <si>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</si>
  <si>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</si>
  <si>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</si>
  <si>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</si>
  <si>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</si>
  <si>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</si>
  <si>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</si>
  <si>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</si>
  <si>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</si>
  <si>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</si>
  <si>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</si>
  <si>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</si>
  <si>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</si>
  <si>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</si>
  <si>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</si>
  <si>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</si>
  <si>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</si>
  <si>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</si>
  <si>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</si>
  <si>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</si>
  <si>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</si>
  <si>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</si>
  <si>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</si>
  <si>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</si>
  <si>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</si>
  <si>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</si>
  <si>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</si>
  <si>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</si>
  <si>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</si>
  <si>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</si>
  <si>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</si>
  <si>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</si>
  <si>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</si>
  <si>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</si>
  <si>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</si>
  <si>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</si>
  <si>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</si>
  <si>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</si>
  <si>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</si>
  <si>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</si>
  <si>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</si>
  <si>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</si>
  <si>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</si>
  <si>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</si>
  <si>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</si>
  <si>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</si>
  <si>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</si>
  <si>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</si>
  <si>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</si>
  <si>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</si>
  <si>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</si>
  <si>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</si>
  <si>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</si>
  <si>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</si>
  <si>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</si>
  <si>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</si>
  <si>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</si>
  <si>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</si>
  <si>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</si>
  <si>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</si>
  <si>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</si>
  <si>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</si>
  <si>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</si>
  <si>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</si>
  <si>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</si>
  <si>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</si>
  <si>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</si>
  <si>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</si>
  <si>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</si>
  <si>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</si>
  <si>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</si>
  <si>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</si>
  <si>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</si>
  <si>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</si>
  <si>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</si>
  <si>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</si>
  <si>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</si>
  <si>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</si>
  <si>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</si>
  <si>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</si>
  <si>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</si>
  <si>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</si>
  <si>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</si>
  <si>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</si>
  <si>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</si>
  <si>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</si>
  <si>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</si>
  <si>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</si>
  <si>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</si>
  <si>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</si>
  <si>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</si>
  <si>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</si>
  <si>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</si>
  <si>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</si>
  <si>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</si>
  <si>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</si>
  <si>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</si>
  <si>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</si>
  <si>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</si>
  <si>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</si>
  <si>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</si>
  <si>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</si>
  <si>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</si>
  <si>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</si>
  <si>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</si>
  <si>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</si>
  <si>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</si>
  <si>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</si>
  <si>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</si>
  <si>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</si>
  <si>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</si>
  <si>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</si>
  <si>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</si>
  <si>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</si>
  <si>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</si>
  <si>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</si>
  <si>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</si>
  <si>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</si>
  <si>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</si>
  <si>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</si>
  <si>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</si>
  <si>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</si>
  <si>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</si>
  <si>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</si>
  <si>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</si>
  <si>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</si>
  <si>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</si>
  <si>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</si>
  <si>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</si>
  <si>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</si>
  <si>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</si>
  <si>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</si>
  <si>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</si>
  <si>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</si>
  <si>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</si>
  <si>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</si>
  <si>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</si>
  <si>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</si>
  <si>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</si>
  <si>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</si>
  <si>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</si>
  <si>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</si>
  <si>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</si>
  <si>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</si>
  <si>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</si>
  <si>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</si>
  <si>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</si>
  <si>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</si>
  <si>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</si>
  <si>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</si>
  <si>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</si>
  <si>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</si>
  <si>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</si>
  <si>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</si>
  <si>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</si>
  <si>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</si>
  <si>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</si>
  <si>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</si>
  <si>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</si>
  <si>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</si>
  <si>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</si>
  <si>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</si>
  <si>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</si>
  <si>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</si>
  <si>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</si>
  <si>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</si>
  <si>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</si>
  <si>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</si>
  <si>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</si>
  <si>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</si>
  <si>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</si>
  <si>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</si>
  <si>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</si>
  <si>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</si>
  <si>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</si>
  <si>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</si>
  <si>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</si>
  <si>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</si>
  <si>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</si>
  <si>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</si>
  <si>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</si>
  <si>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</si>
  <si>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</si>
  <si>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</si>
  <si>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</si>
  <si>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</si>
  <si>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</si>
  <si>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</si>
  <si>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</si>
  <si>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</si>
  <si>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</si>
  <si>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</si>
  <si>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</si>
  <si>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</si>
  <si>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</si>
  <si>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</si>
  <si>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</si>
  <si>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</si>
  <si>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</si>
  <si>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</si>
  <si>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</si>
  <si>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</si>
  <si>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</si>
  <si>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</si>
  <si>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</si>
  <si>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</si>
  <si>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</si>
  <si>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</si>
  <si>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</si>
  <si>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</si>
  <si>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</si>
  <si>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</si>
  <si>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</si>
  <si>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</si>
  <si>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</si>
  <si>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</si>
  <si>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</si>
  <si>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</si>
  <si>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</si>
  <si>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</si>
  <si>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</si>
  <si>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</si>
  <si>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</si>
  <si>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</si>
  <si>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</si>
  <si>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</si>
  <si>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</si>
  <si>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</si>
  <si>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</si>
  <si>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</si>
  <si>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</si>
  <si>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</si>
  <si>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</si>
  <si>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</si>
  <si>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</si>
  <si>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</si>
  <si>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</si>
  <si>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</si>
  <si>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</si>
  <si>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</si>
  <si>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</si>
  <si>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</si>
  <si>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</si>
  <si>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</si>
  <si>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</si>
  <si>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</si>
  <si>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</si>
  <si>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</si>
  <si>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</si>
  <si>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</si>
  <si>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</si>
  <si>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</si>
  <si>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</si>
  <si>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</si>
  <si>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</si>
  <si>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</si>
  <si>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</si>
  <si>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</si>
  <si>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</si>
  <si>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</si>
  <si>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</si>
  <si>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</si>
  <si>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</si>
  <si>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</si>
  <si>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</si>
  <si>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</si>
  <si>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</si>
  <si>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</si>
  <si>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</si>
  <si>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</si>
  <si>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</si>
  <si>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</si>
  <si>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</si>
  <si>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</si>
  <si>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</si>
  <si>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</si>
  <si>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</si>
  <si>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</si>
  <si>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</si>
  <si>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</si>
  <si>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</si>
  <si>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</si>
  <si>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</si>
  <si>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</si>
  <si>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</si>
  <si>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</si>
  <si>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</si>
  <si>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</si>
  <si>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</si>
  <si>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</si>
  <si>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</si>
  <si>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</si>
  <si>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</si>
  <si>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</si>
  <si>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</si>
  <si>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</si>
  <si>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</si>
  <si>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</si>
  <si>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</si>
  <si>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</si>
  <si>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</si>
  <si>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</si>
  <si>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</si>
  <si>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</si>
  <si>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</si>
  <si>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</si>
  <si>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</si>
  <si>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</si>
  <si>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</si>
  <si>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</si>
  <si>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</si>
  <si>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</si>
  <si>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</si>
  <si>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</si>
  <si>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</si>
  <si>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</si>
  <si>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</si>
  <si>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</si>
  <si>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</si>
  <si>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</si>
  <si>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</si>
  <si>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</si>
  <si>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</si>
  <si>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</si>
  <si>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</si>
  <si>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</si>
  <si>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</si>
  <si>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</si>
  <si>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</si>
  <si>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</si>
  <si>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</si>
  <si>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</si>
  <si>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</si>
  <si>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</si>
  <si>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</si>
  <si>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</si>
  <si>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</si>
  <si>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</si>
  <si>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</si>
  <si>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</si>
  <si>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</si>
  <si>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</si>
  <si>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</si>
  <si>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</si>
  <si>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</si>
  <si>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</si>
  <si>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</si>
  <si>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</si>
  <si>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</si>
  <si>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</si>
  <si>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</si>
  <si>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</si>
  <si>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</si>
  <si>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</si>
  <si>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</si>
  <si>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</si>
  <si>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</si>
  <si>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</si>
  <si>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</si>
  <si>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</si>
  <si>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</si>
  <si>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</si>
  <si>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</si>
  <si>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</si>
  <si>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</si>
  <si>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</si>
  <si>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</si>
  <si>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</si>
  <si>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</si>
  <si>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</si>
  <si>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</si>
  <si>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</si>
  <si>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</si>
  <si>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</si>
  <si>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</si>
  <si>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</si>
  <si>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</si>
  <si>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</si>
  <si>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</si>
  <si>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</si>
  <si>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</si>
  <si>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</si>
  <si>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</si>
  <si>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</si>
  <si>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</si>
  <si>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</si>
  <si>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</si>
  <si>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</si>
  <si>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</si>
  <si>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</si>
  <si>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</si>
  <si>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</si>
  <si>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</si>
  <si>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</si>
  <si>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</si>
  <si>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</si>
  <si>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</si>
  <si>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</si>
  <si>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</si>
  <si>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</si>
  <si>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</si>
  <si>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</si>
  <si>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</si>
  <si>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</si>
  <si>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</si>
  <si>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</si>
  <si>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</si>
  <si>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</si>
  <si>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</si>
  <si>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</si>
  <si>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</si>
  <si>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</si>
  <si>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</si>
  <si>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</si>
  <si>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</si>
  <si>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</si>
  <si>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</si>
  <si>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</si>
  <si>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</si>
  <si>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</si>
  <si>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</si>
  <si>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</si>
  <si>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</si>
  <si>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</si>
  <si>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</si>
  <si>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</si>
  <si>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</si>
  <si>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</si>
  <si>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</si>
  <si>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</si>
  <si>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</si>
  <si>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</si>
  <si>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</si>
  <si>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</si>
  <si>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</si>
  <si>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</si>
  <si>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</si>
  <si>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</si>
  <si>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</si>
  <si>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</si>
  <si>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</si>
  <si>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</si>
  <si>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</si>
  <si>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</si>
  <si>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</si>
  <si>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</si>
  <si>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</si>
  <si>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</si>
  <si>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</si>
  <si>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</si>
  <si>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</si>
  <si>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</si>
  <si>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</si>
  <si>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</si>
  <si>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</si>
  <si>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</si>
  <si>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</si>
  <si>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</si>
  <si>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</si>
  <si>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</si>
  <si>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</si>
  <si>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</si>
  <si>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</si>
  <si>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</si>
  <si>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</si>
  <si>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</si>
  <si>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</si>
  <si>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</si>
  <si>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</si>
  <si>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</si>
  <si>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</si>
  <si>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</si>
  <si>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</si>
  <si>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</si>
  <si>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</si>
  <si>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</si>
  <si>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</si>
  <si>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</si>
  <si>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</si>
  <si>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</si>
  <si>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</si>
  <si>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</si>
  <si>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</si>
  <si>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</si>
  <si>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</si>
  <si>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</si>
  <si>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</si>
  <si>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</si>
  <si>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</si>
  <si>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</si>
  <si>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</si>
  <si>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</si>
  <si>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</si>
  <si>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</si>
  <si>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</si>
  <si>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</si>
  <si>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</si>
  <si>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</si>
  <si>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</si>
  <si>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</si>
  <si>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</si>
  <si>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</si>
  <si>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</si>
  <si>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</si>
  <si>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</si>
  <si>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</si>
  <si>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</si>
  <si>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</si>
  <si>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</si>
  <si>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</si>
  <si>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</si>
  <si>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</si>
  <si>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</si>
  <si>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</si>
  <si>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</si>
  <si>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</si>
  <si>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</si>
  <si>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</si>
  <si>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</si>
  <si>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</si>
  <si>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</si>
  <si>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</si>
  <si>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</si>
  <si>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</si>
  <si>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</si>
  <si>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</si>
  <si>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</si>
  <si>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</si>
  <si>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</si>
  <si>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</si>
  <si>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</si>
  <si>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</si>
  <si>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</si>
  <si>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</si>
  <si>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</si>
  <si>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</si>
  <si>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</si>
  <si>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</si>
  <si>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</si>
  <si>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</si>
  <si>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</si>
  <si>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</si>
  <si>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</si>
  <si>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</si>
  <si>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</si>
  <si>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</si>
  <si>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</si>
  <si>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</si>
  <si>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</si>
  <si>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</si>
  <si>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</si>
  <si>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</si>
  <si>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</si>
  <si>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</si>
  <si>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</si>
  <si>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</si>
  <si>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</si>
  <si>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</si>
  <si>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</si>
  <si>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</si>
  <si>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</si>
  <si>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</si>
  <si>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</si>
  <si>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</si>
  <si>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</si>
  <si>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</si>
  <si>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</si>
  <si>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</si>
  <si>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</si>
  <si>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</si>
  <si>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</si>
  <si>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</si>
  <si>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</si>
  <si>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</si>
  <si>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</si>
  <si>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</si>
  <si>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</si>
  <si>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</si>
  <si>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</si>
  <si>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</si>
  <si>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</si>
  <si>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</si>
  <si>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</si>
  <si>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</si>
  <si>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</si>
  <si>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</si>
  <si>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</si>
  <si>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</si>
  <si>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</si>
  <si>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</si>
  <si>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</si>
  <si>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</si>
  <si>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</si>
  <si>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</si>
  <si>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</si>
  <si>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</si>
  <si>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</si>
  <si>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</si>
  <si>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</si>
  <si>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</si>
  <si>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</si>
  <si>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</si>
  <si>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</si>
  <si>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</si>
  <si>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</si>
  <si>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</si>
  <si>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</si>
  <si>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</si>
  <si>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</si>
  <si>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</si>
  <si>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</si>
  <si>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</si>
  <si>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</si>
  <si>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</si>
  <si>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</si>
  <si>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</si>
  <si>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</si>
  <si>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</si>
  <si>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</si>
  <si>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</si>
  <si>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</si>
  <si>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</si>
  <si>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</si>
  <si>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</si>
  <si>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</si>
  <si>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</si>
  <si>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</si>
  <si>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</si>
  <si>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</si>
  <si>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</si>
  <si>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</si>
  <si>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</si>
  <si>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</si>
  <si>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</si>
  <si>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</si>
  <si>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</si>
  <si>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</si>
  <si>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</si>
  <si>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</si>
  <si>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</si>
  <si>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</si>
  <si>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</si>
  <si>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</si>
  <si>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</si>
  <si>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</si>
  <si>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</si>
  <si>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</si>
  <si>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</si>
  <si>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</si>
  <si>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</si>
  <si>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</si>
  <si>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</si>
  <si>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</si>
  <si>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</si>
  <si>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</si>
  <si>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</si>
  <si>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</si>
  <si>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</si>
  <si>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</si>
  <si>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</si>
  <si>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</si>
  <si>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</si>
  <si>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</si>
  <si>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</si>
  <si>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</si>
  <si>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</si>
  <si>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</si>
  <si>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</si>
  <si>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</si>
  <si>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</si>
  <si>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</si>
  <si>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</si>
  <si>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</si>
  <si>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</si>
  <si>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</si>
  <si>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</si>
  <si>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</si>
  <si>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</si>
  <si>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</si>
  <si>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</si>
  <si>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</si>
  <si>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</si>
  <si>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</si>
  <si>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</si>
  <si>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</si>
  <si>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</si>
  <si>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</si>
  <si>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</si>
  <si>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</si>
  <si>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</si>
  <si>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</si>
  <si>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</si>
  <si>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</si>
  <si>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</si>
  <si>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</si>
  <si>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</si>
  <si>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</si>
  <si>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</si>
  <si>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</si>
  <si>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</si>
  <si>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</si>
  <si>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</si>
  <si>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</si>
  <si>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</si>
  <si>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</si>
  <si>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</si>
  <si>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</si>
  <si>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</si>
  <si>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</si>
  <si>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</si>
  <si>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</si>
  <si>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</si>
  <si>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</si>
  <si>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</si>
  <si>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</si>
  <si>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</si>
  <si>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</si>
  <si>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</si>
  <si>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</si>
  <si>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</si>
  <si>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</si>
  <si>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</si>
  <si>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</si>
  <si>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</si>
  <si>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</si>
  <si>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</si>
  <si>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</si>
  <si>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</si>
  <si>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</si>
  <si>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</si>
  <si>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</si>
  <si>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</si>
  <si>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</si>
  <si>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</si>
  <si>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</si>
  <si>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</si>
  <si>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</si>
  <si>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</si>
  <si>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</si>
  <si>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</si>
  <si>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</si>
  <si>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</si>
  <si>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</si>
  <si>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</si>
  <si>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</si>
  <si>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</si>
  <si>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</si>
  <si>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</si>
  <si>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</si>
  <si>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</si>
  <si>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</si>
  <si>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</si>
  <si>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</si>
  <si>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</si>
  <si>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</si>
  <si>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</si>
  <si>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</si>
  <si>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</si>
  <si>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</si>
  <si>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</si>
  <si>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</si>
  <si>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</si>
  <si>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</si>
  <si>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</si>
  <si>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</si>
  <si>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</si>
  <si>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</si>
  <si>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</si>
  <si>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</si>
  <si>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</si>
  <si>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</si>
  <si>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</si>
  <si>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</si>
  <si>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</si>
  <si>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</si>
  <si>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</si>
  <si>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</si>
  <si>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</si>
  <si>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</si>
  <si>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</si>
  <si>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</si>
  <si>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</si>
  <si>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</si>
  <si>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</si>
  <si>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</si>
  <si>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</si>
  <si>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</si>
  <si>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</si>
  <si>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</si>
  <si>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</si>
  <si>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</si>
  <si>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</si>
  <si>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</si>
  <si>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</si>
  <si>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</si>
  <si>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</si>
  <si>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</si>
  <si>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</si>
  <si>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</si>
  <si>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</si>
  <si>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</si>
  <si>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</si>
  <si>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</si>
  <si>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</si>
  <si>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</si>
  <si>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</si>
  <si>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</si>
  <si>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</si>
  <si>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</si>
  <si>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</si>
  <si>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</si>
  <si>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</si>
  <si>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</si>
  <si>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</si>
  <si>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</si>
  <si>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</si>
  <si>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</si>
  <si>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</si>
  <si>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</si>
  <si>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</si>
  <si>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</si>
  <si>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</si>
  <si>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</si>
  <si>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</si>
  <si>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</si>
  <si>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</si>
  <si>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</si>
  <si>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</si>
  <si>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</si>
  <si>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</si>
  <si>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</si>
  <si>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</si>
  <si>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</si>
  <si>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</si>
  <si>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</si>
  <si>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</si>
  <si>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</si>
  <si>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</si>
  <si>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</si>
  <si>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</si>
  <si>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</si>
  <si>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</si>
  <si>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</si>
  <si>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</si>
  <si>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</si>
  <si>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</si>
  <si>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</si>
  <si>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</si>
  <si>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</si>
  <si>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</si>
  <si>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</si>
  <si>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</si>
  <si>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</si>
  <si>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</si>
  <si>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</si>
  <si>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</si>
  <si>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</si>
  <si>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</si>
  <si>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</si>
  <si>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</si>
  <si>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</si>
  <si>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</si>
  <si>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</si>
  <si>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</si>
  <si>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</si>
  <si>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</si>
  <si>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</si>
  <si>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</si>
  <si>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</si>
  <si>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</si>
  <si>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</si>
  <si>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</si>
  <si>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</si>
  <si>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</si>
  <si>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</si>
  <si>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</si>
  <si>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</si>
  <si>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</si>
  <si>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</si>
  <si>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</si>
  <si>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</si>
  <si>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</si>
  <si>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</si>
  <si>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</si>
  <si>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</si>
  <si>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</si>
  <si>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</si>
  <si>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</si>
  <si>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</si>
  <si>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</si>
  <si>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</si>
  <si>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</si>
  <si>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</si>
  <si>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</si>
  <si>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</si>
  <si>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</si>
  <si>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</si>
  <si>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</si>
  <si>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</si>
  <si>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</si>
  <si>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</si>
  <si>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</si>
  <si>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</si>
  <si>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</si>
  <si>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</si>
  <si>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</si>
  <si>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</si>
  <si>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</si>
  <si>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</si>
  <si>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</si>
  <si>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</si>
  <si>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</si>
  <si>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</si>
  <si>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</si>
  <si>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</si>
  <si>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</si>
  <si>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</si>
  <si>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</si>
  <si>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</si>
  <si>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</si>
  <si>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</si>
  <si>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</si>
  <si>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</si>
  <si>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</si>
  <si>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</si>
  <si>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</si>
  <si>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</si>
  <si>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</si>
  <si>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</si>
  <si>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</si>
  <si>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</si>
  <si>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</si>
  <si>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</si>
  <si>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</si>
  <si>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</si>
  <si>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</si>
  <si>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</si>
  <si>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</si>
  <si>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</si>
  <si>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</si>
  <si>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</si>
  <si>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</si>
  <si>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</si>
  <si>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</si>
  <si>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</si>
  <si>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</si>
  <si>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</si>
  <si>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</si>
  <si>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</si>
  <si>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</si>
  <si>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</si>
  <si>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</si>
  <si>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</si>
  <si>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</si>
  <si>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</si>
  <si>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</si>
  <si>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</si>
  <si>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</si>
  <si>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</si>
  <si>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</si>
  <si>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</si>
  <si>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</si>
  <si>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</si>
  <si>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</si>
  <si>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</si>
  <si>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</si>
  <si>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</si>
  <si>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</si>
  <si>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</si>
  <si>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</si>
  <si>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</si>
  <si>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</si>
  <si>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</si>
  <si>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</si>
  <si>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</si>
  <si>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</si>
  <si>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</si>
  <si>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</si>
  <si>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</si>
  <si>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</si>
  <si>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</si>
  <si>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</si>
  <si>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</si>
  <si>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</si>
  <si>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</si>
  <si>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</si>
  <si>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</si>
  <si>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</si>
  <si>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</si>
  <si>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</si>
  <si>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</si>
  <si>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</si>
  <si>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</si>
  <si>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</si>
  <si>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</si>
  <si>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</si>
  <si>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</si>
  <si>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</si>
  <si>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</si>
  <si>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</si>
  <si>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</si>
  <si>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</si>
  <si>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</si>
  <si>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</si>
  <si>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</si>
  <si>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</si>
  <si>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</si>
  <si>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</si>
  <si>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</si>
  <si>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</si>
  <si>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</si>
  <si>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</si>
  <si>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</si>
  <si>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</si>
  <si>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</si>
  <si>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</si>
  <si>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</si>
  <si>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</si>
  <si>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</si>
  <si>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</si>
  <si>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</si>
  <si>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</si>
  <si>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</si>
  <si>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</si>
  <si>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</si>
  <si>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</si>
  <si>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</si>
  <si>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</si>
  <si>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</si>
  <si>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</si>
  <si>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</si>
  <si>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</si>
  <si>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</si>
  <si>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</si>
  <si>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</si>
  <si>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</si>
  <si>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</si>
  <si>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</si>
  <si>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</si>
  <si>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</si>
  <si>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</si>
  <si>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</si>
  <si>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</si>
  <si>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</si>
  <si>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</si>
  <si>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</si>
  <si>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</si>
  <si>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</si>
  <si>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</si>
  <si>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</si>
  <si>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</si>
  <si>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</si>
  <si>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</si>
  <si>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</si>
  <si>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</si>
  <si>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</si>
  <si>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</si>
  <si>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</si>
  <si>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</si>
  <si>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</si>
  <si>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</si>
  <si>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</si>
  <si>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</si>
  <si>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</si>
  <si>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</si>
  <si>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</si>
  <si>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</si>
  <si>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</si>
  <si>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</si>
  <si>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</si>
  <si>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</si>
  <si>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</si>
  <si>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</si>
  <si>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</si>
  <si>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</si>
  <si>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</si>
  <si>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</si>
  <si>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</si>
  <si>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</si>
  <si>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</si>
  <si>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</si>
  <si>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</si>
  <si>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</si>
  <si>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</si>
  <si>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</si>
  <si>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</si>
  <si>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</si>
  <si>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</si>
  <si>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</si>
  <si>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</si>
  <si>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</si>
  <si>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</si>
  <si>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</si>
  <si>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</si>
  <si>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</si>
  <si>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</si>
  <si>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</si>
  <si>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</si>
  <si>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</si>
  <si>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</si>
  <si>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</si>
  <si>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</si>
  <si>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</si>
  <si>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</si>
  <si>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</si>
  <si>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</si>
  <si>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</si>
  <si>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</si>
  <si>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</si>
  <si>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</si>
  <si>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</si>
  <si>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</si>
  <si>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</si>
  <si>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</si>
  <si>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</si>
  <si>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</si>
  <si>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</si>
  <si>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</si>
  <si>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</si>
  <si>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</si>
  <si>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</si>
  <si>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</si>
  <si>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</si>
  <si>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</si>
  <si>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</si>
  <si>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</si>
  <si>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</si>
  <si>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</si>
  <si>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</si>
  <si>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</si>
  <si>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</si>
  <si>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</si>
  <si>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</si>
  <si>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</si>
  <si>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</si>
  <si>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</si>
  <si>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</si>
  <si>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</si>
  <si>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</si>
  <si>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</si>
  <si>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</si>
  <si>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</si>
  <si>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</si>
  <si>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</si>
  <si>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</si>
  <si>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</si>
  <si>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</si>
  <si>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</si>
  <si>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</si>
  <si>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</si>
  <si>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</si>
  <si>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</si>
  <si>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</si>
  <si>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</si>
  <si>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</si>
  <si>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</si>
  <si>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</si>
  <si>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</si>
  <si>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</si>
  <si>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</si>
  <si>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</si>
  <si>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</si>
  <si>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</si>
  <si>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</si>
  <si>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</si>
  <si>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</si>
  <si>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</si>
  <si>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</si>
  <si>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</si>
  <si>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</si>
  <si>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</si>
  <si>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</si>
  <si>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</si>
  <si>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</si>
  <si>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</si>
  <si>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</si>
  <si>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</si>
  <si>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</si>
  <si>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</si>
  <si>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</si>
  <si>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</si>
  <si>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</si>
  <si>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</si>
  <si>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</si>
  <si>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</si>
  <si>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</si>
  <si>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</si>
  <si>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</si>
  <si>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</si>
  <si>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</si>
  <si>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</si>
  <si>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</si>
  <si>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</si>
  <si>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</si>
  <si>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</si>
  <si>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</si>
  <si>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</si>
  <si>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</si>
  <si>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</si>
  <si>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</si>
  <si>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</si>
  <si>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</si>
  <si>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</si>
  <si>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</si>
  <si>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</si>
  <si>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</si>
  <si>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</si>
  <si>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</si>
  <si>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</si>
  <si>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</si>
  <si>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</si>
  <si>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</si>
  <si>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</si>
  <si>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</si>
  <si>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</si>
  <si>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</si>
  <si>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</si>
  <si>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</si>
  <si>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</si>
  <si>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</si>
  <si>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</si>
  <si>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</si>
  <si>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</si>
  <si>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</si>
  <si>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</si>
  <si>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</si>
  <si>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</si>
  <si>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</si>
  <si>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</si>
  <si>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</si>
  <si>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</si>
  <si>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</si>
  <si>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</si>
  <si>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</si>
  <si>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</si>
  <si>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</si>
  <si>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</si>
  <si>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</si>
  <si>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</si>
  <si>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</si>
  <si>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</si>
  <si>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</si>
  <si>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</si>
  <si>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</si>
  <si>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</si>
  <si>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</si>
  <si>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</si>
  <si>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</si>
  <si>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</si>
  <si>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</si>
  <si>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</si>
  <si>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</si>
  <si>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</si>
  <si>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</si>
  <si>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</si>
  <si>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</si>
  <si>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</si>
  <si>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</si>
  <si>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</si>
  <si>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</si>
  <si>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</si>
  <si>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</si>
  <si>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</si>
  <si>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</si>
  <si>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</si>
  <si>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</si>
  <si>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</si>
  <si>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</si>
  <si>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</si>
  <si>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</si>
  <si>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</si>
  <si>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</si>
  <si>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</si>
  <si>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</si>
  <si>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</si>
  <si>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</si>
  <si>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</si>
  <si>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</si>
  <si>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</si>
  <si>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</si>
  <si>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</si>
  <si>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</si>
  <si>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</si>
  <si>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</si>
  <si>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</si>
  <si>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</si>
  <si>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</si>
  <si>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</si>
  <si>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</si>
  <si>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</si>
  <si>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</si>
  <si>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</si>
  <si>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</si>
  <si>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</si>
  <si>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</si>
  <si>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</si>
  <si>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</si>
  <si>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</si>
  <si>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</si>
  <si>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</si>
  <si>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</si>
  <si>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</si>
  <si>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</si>
  <si>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</si>
  <si>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</si>
  <si>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</si>
  <si>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</si>
  <si>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</si>
  <si>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</si>
  <si>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</si>
  <si>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</si>
  <si>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</si>
  <si>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</si>
  <si>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</si>
  <si>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</si>
  <si>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</si>
  <si>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</si>
  <si>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</si>
  <si>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</si>
  <si>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</si>
  <si>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</si>
  <si>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</si>
  <si>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</si>
  <si>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</si>
  <si>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</si>
  <si>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</si>
  <si>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</si>
  <si>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</si>
  <si>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</si>
  <si>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</si>
  <si>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</si>
  <si>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</si>
  <si>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</si>
  <si>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</si>
  <si>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</si>
  <si>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</si>
  <si>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</si>
  <si>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</si>
  <si>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</si>
  <si>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</si>
  <si>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</si>
  <si>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</si>
  <si>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</si>
  <si>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</si>
  <si>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</si>
  <si>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</si>
  <si>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</si>
  <si>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</si>
  <si>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</si>
  <si>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</si>
  <si>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</si>
  <si>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</si>
  <si>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</si>
  <si>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</si>
  <si>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</si>
  <si>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</si>
  <si>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</si>
  <si>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</si>
  <si>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</si>
  <si>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</si>
  <si>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</si>
  <si>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</si>
  <si>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</si>
  <si>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</si>
  <si>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</si>
  <si>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</si>
  <si>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</si>
  <si>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</si>
  <si>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</si>
  <si>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</si>
  <si>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</si>
  <si>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</si>
  <si>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</si>
  <si>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</si>
  <si>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</si>
  <si>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</si>
  <si>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</si>
  <si>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</si>
  <si>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</si>
  <si>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</si>
  <si>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</si>
  <si>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</si>
  <si>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</si>
  <si>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</si>
  <si>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</si>
  <si>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</si>
  <si>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</si>
  <si>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</si>
  <si>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</si>
  <si>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</si>
  <si>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</si>
  <si>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</si>
  <si>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</si>
  <si>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</si>
  <si>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</si>
  <si>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</si>
  <si>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</si>
  <si>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</si>
  <si>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</si>
  <si>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</si>
  <si>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</si>
  <si>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</si>
  <si>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</si>
  <si>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</si>
  <si>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</si>
  <si>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</si>
  <si>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</si>
  <si>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</si>
  <si>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</si>
  <si>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</si>
  <si>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</si>
  <si>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</si>
  <si>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</si>
  <si>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</si>
  <si>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</si>
  <si>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</si>
  <si>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</si>
  <si>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</si>
  <si>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</si>
  <si>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</si>
  <si>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</si>
  <si>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</si>
  <si>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</si>
  <si>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</si>
  <si>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</si>
  <si>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</si>
  <si>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</si>
  <si>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</si>
  <si>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</si>
  <si>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</si>
  <si>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</si>
  <si>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</si>
  <si>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</si>
  <si>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</si>
  <si>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</si>
  <si>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</si>
  <si>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</si>
  <si>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</si>
  <si>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</si>
  <si>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</si>
  <si>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</si>
  <si>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</si>
  <si>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</si>
  <si>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</si>
  <si>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</si>
  <si>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</si>
  <si>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</si>
  <si>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</si>
  <si>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</si>
  <si>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</si>
  <si>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</si>
  <si>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</si>
  <si>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</si>
  <si>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</si>
  <si>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</si>
  <si>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</si>
  <si>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</si>
  <si>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</si>
  <si>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</si>
  <si>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</si>
  <si>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</si>
  <si>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</si>
  <si>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</si>
  <si>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</si>
  <si>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</si>
  <si>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</si>
  <si>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</si>
  <si>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</si>
  <si>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</si>
  <si>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</si>
  <si>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</si>
  <si>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</si>
  <si>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</si>
  <si>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</si>
  <si>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</si>
  <si>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</si>
  <si>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</si>
  <si>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</si>
  <si>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</si>
  <si>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</si>
  <si>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</si>
  <si>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</si>
  <si>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</si>
  <si>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</si>
  <si>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</si>
  <si>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</si>
  <si>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</si>
  <si>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</si>
  <si>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</si>
  <si>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</si>
  <si>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</si>
  <si>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</si>
  <si>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</si>
  <si>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</si>
  <si>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</si>
  <si>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</si>
  <si>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</si>
  <si>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</si>
  <si>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</si>
  <si>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</si>
  <si>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</si>
  <si>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</si>
  <si>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</si>
  <si>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</si>
  <si>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</si>
  <si>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</si>
  <si>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</si>
  <si>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</si>
  <si>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</si>
  <si>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</si>
  <si>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</si>
  <si>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</si>
  <si>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</si>
  <si>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</si>
  <si>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</si>
  <si>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</si>
  <si>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</si>
  <si>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</si>
  <si>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</si>
  <si>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</si>
  <si>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</si>
  <si>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</si>
  <si>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</si>
  <si>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</si>
  <si>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</si>
  <si>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</si>
  <si>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</si>
  <si>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</si>
  <si>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</si>
  <si>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</si>
  <si>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</si>
  <si>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</si>
  <si>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</si>
  <si>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</si>
  <si>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</si>
  <si>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</si>
  <si>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</si>
  <si>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</si>
  <si>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</si>
  <si>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</si>
  <si>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</si>
  <si>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</si>
  <si>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</si>
  <si>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</si>
  <si>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</si>
  <si>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</si>
  <si>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</si>
  <si>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</si>
  <si>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</si>
  <si>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</si>
  <si>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</si>
  <si>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</si>
  <si>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</si>
  <si>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</si>
  <si>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</si>
  <si>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</si>
  <si>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</si>
  <si>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</si>
  <si>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</si>
  <si>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</si>
  <si>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</si>
  <si>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</si>
  <si>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</si>
  <si>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</si>
  <si>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</si>
  <si>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</si>
  <si>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</si>
  <si>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</si>
  <si>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</si>
  <si>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</si>
  <si>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</si>
  <si>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</si>
  <si>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</si>
  <si>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</si>
  <si>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</si>
  <si>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</si>
  <si>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</si>
  <si>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</si>
  <si>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</si>
  <si>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</si>
  <si>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</si>
  <si>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</si>
  <si>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</si>
  <si>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</si>
  <si>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</si>
  <si>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</si>
  <si>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</si>
  <si>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</si>
  <si>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</si>
  <si>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</si>
  <si>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</si>
  <si>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</si>
  <si>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</si>
  <si>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</si>
  <si>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</si>
  <si>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</si>
  <si>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</si>
  <si>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</si>
  <si>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</si>
  <si>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</si>
  <si>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</si>
  <si>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</si>
  <si>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</si>
  <si>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</si>
  <si>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</si>
  <si>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</si>
  <si>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</si>
  <si>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</si>
  <si>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</si>
  <si>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</si>
  <si>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</si>
  <si>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</si>
  <si>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</si>
  <si>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</si>
  <si>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</si>
  <si>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</si>
  <si>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</si>
  <si>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</si>
  <si>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</si>
  <si>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</si>
  <si>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</si>
  <si>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</si>
  <si>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</si>
  <si>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</si>
  <si>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</si>
  <si>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</si>
  <si>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</si>
  <si>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</si>
  <si>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</si>
  <si>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</si>
  <si>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</si>
  <si>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</si>
  <si>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</si>
  <si>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</si>
  <si>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</si>
  <si>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</si>
  <si>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</si>
  <si>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</si>
  <si>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</si>
  <si>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</si>
  <si>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</si>
  <si>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</si>
  <si>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</si>
  <si>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</si>
  <si>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</si>
  <si>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</si>
  <si>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</si>
  <si>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</si>
  <si>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</si>
  <si>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</si>
  <si>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</si>
  <si>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</si>
  <si>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</si>
  <si>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</si>
  <si>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</si>
  <si>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</si>
  <si>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</si>
  <si>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</si>
  <si>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</si>
  <si>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</si>
  <si>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</si>
  <si>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</si>
  <si>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</si>
  <si>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</si>
  <si>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</si>
  <si>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</si>
  <si>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</si>
  <si>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</si>
  <si>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</si>
  <si>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</si>
  <si>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</si>
  <si>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</si>
  <si>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</si>
  <si>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</si>
  <si>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</si>
  <si>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</si>
  <si>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</si>
  <si>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</si>
  <si>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</si>
  <si>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</si>
  <si>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</si>
  <si>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</si>
  <si>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</si>
  <si>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</si>
  <si>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</si>
  <si>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</si>
  <si>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</si>
  <si>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</si>
  <si>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</si>
  <si>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</si>
  <si>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</si>
  <si>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</si>
  <si>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</si>
  <si>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</si>
  <si>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</si>
  <si>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</si>
  <si>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</si>
  <si>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</si>
  <si>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</si>
  <si>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</si>
  <si>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</si>
  <si>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</si>
  <si>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</si>
  <si>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</si>
  <si>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</si>
  <si>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</si>
  <si>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</si>
  <si>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</si>
  <si>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</si>
  <si>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</si>
  <si>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</si>
  <si>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</si>
  <si>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</si>
  <si>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</si>
  <si>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</si>
  <si>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</si>
  <si>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</si>
  <si>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</si>
  <si>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</si>
  <si>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</si>
  <si>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</si>
  <si>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</si>
  <si>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</si>
  <si>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</si>
  <si>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</si>
  <si>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</si>
  <si>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</si>
  <si>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</si>
  <si>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</si>
  <si>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</si>
  <si>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</si>
  <si>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</si>
  <si>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</si>
  <si>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</si>
  <si>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</si>
  <si>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</si>
  <si>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</si>
  <si>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</si>
  <si>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</si>
  <si>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</si>
  <si>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</si>
  <si>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</si>
  <si>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</si>
  <si>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</si>
  <si>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</si>
  <si>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</si>
  <si>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</si>
  <si>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</si>
  <si>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</si>
  <si>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</si>
  <si>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</si>
  <si>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</si>
  <si>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</si>
  <si>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</si>
  <si>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</si>
  <si>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</si>
  <si>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</si>
  <si>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</si>
  <si>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</si>
  <si>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</si>
  <si>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</si>
  <si>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</si>
  <si>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</si>
  <si>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</si>
  <si>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</si>
  <si>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</si>
  <si>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</si>
  <si>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</si>
  <si>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</si>
  <si>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</si>
  <si>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</si>
  <si>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</si>
  <si>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</si>
  <si>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</si>
  <si>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</si>
  <si>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</si>
  <si>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</si>
  <si>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</si>
  <si>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</si>
  <si>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</si>
  <si>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</si>
  <si>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</si>
  <si>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</si>
  <si>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</si>
  <si>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</si>
  <si>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</si>
  <si>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</si>
  <si>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</si>
  <si>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</si>
  <si>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</si>
  <si>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</si>
  <si>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</si>
  <si>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</si>
  <si>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</si>
  <si>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</si>
  <si>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</si>
  <si>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</si>
  <si>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</si>
  <si>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</si>
  <si>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</si>
  <si>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</si>
  <si>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</si>
  <si>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</si>
  <si>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</si>
  <si>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</si>
  <si>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</si>
  <si>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</si>
  <si>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</si>
  <si>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</si>
  <si>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</si>
  <si>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</si>
  <si>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</si>
  <si>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</si>
  <si>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</si>
  <si>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</si>
  <si>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</si>
  <si>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</si>
  <si>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</si>
  <si>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</si>
  <si>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</si>
  <si>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</si>
  <si>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</si>
  <si>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</si>
  <si>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</si>
  <si>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</si>
  <si>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</si>
  <si>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</si>
  <si>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</si>
  <si>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</si>
  <si>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</si>
  <si>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</si>
  <si>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</si>
  <si>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</si>
  <si>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</si>
  <si>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</si>
  <si>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</si>
  <si>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</si>
  <si>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</si>
  <si>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</si>
  <si>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</si>
  <si>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</si>
  <si>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</si>
  <si>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</si>
  <si>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</si>
  <si>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</si>
  <si>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</si>
  <si>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</si>
  <si>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</si>
  <si>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</si>
  <si>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</si>
  <si>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</si>
  <si>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</si>
  <si>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</si>
  <si>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</si>
  <si>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</si>
  <si>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</si>
  <si>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</si>
  <si>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</si>
  <si>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</si>
  <si>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</si>
  <si>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</si>
  <si>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</si>
  <si>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</si>
  <si>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</si>
  <si>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</si>
  <si>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</si>
  <si>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</si>
  <si>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</si>
  <si>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</si>
  <si>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</si>
  <si>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</si>
  <si>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</si>
  <si>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</si>
  <si>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</si>
  <si>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</si>
  <si>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</si>
  <si>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</si>
  <si>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</si>
  <si>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</si>
  <si>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</si>
  <si>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</si>
  <si>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</si>
  <si>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</si>
  <si>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</si>
  <si>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</si>
  <si>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</si>
  <si>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</si>
  <si>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</si>
  <si>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</si>
  <si>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</si>
  <si>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</si>
  <si>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</si>
  <si>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</si>
  <si>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</si>
  <si>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</si>
  <si>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</si>
  <si>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</si>
  <si>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</si>
  <si>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</si>
  <si>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</si>
  <si>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</si>
  <si>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</si>
  <si>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</si>
  <si>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</si>
  <si>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</si>
  <si>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</si>
  <si>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</si>
  <si>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</si>
  <si>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</si>
  <si>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</si>
  <si>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</si>
  <si>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</si>
  <si>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</si>
  <si>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</si>
  <si>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</si>
  <si>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</si>
  <si>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</si>
  <si>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</si>
  <si>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</si>
  <si>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</si>
  <si>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</si>
  <si>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</si>
  <si>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</si>
  <si>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</si>
  <si>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</si>
  <si>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</si>
  <si>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</si>
  <si>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</si>
  <si>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</si>
  <si>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</si>
  <si>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</si>
  <si>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</si>
  <si>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</si>
  <si>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</si>
  <si>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</si>
  <si>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</si>
  <si>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</si>
  <si>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</si>
  <si>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</si>
  <si>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</si>
  <si>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</si>
  <si>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</si>
  <si>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</si>
  <si>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</si>
  <si>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</si>
  <si>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</si>
  <si>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</si>
  <si>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</si>
  <si>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</si>
  <si>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</si>
  <si>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</si>
  <si>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</si>
  <si>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</si>
  <si>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</si>
  <si>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</si>
  <si>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</si>
  <si>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</si>
  <si>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</si>
  <si>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</si>
  <si>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</si>
  <si>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</si>
  <si>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</si>
  <si>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</si>
  <si>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</si>
  <si>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</si>
  <si>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</si>
  <si>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</si>
  <si>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</si>
  <si>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</si>
  <si>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</si>
  <si>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</si>
  <si>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</si>
  <si>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</si>
  <si>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</si>
  <si>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</si>
  <si>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</si>
  <si>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</si>
  <si>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</si>
  <si>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</si>
  <si>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</si>
  <si>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</si>
  <si>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</si>
  <si>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</si>
  <si>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</si>
  <si>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</si>
  <si>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</si>
  <si>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</si>
  <si>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</si>
  <si>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</si>
  <si>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</si>
  <si>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</si>
  <si>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</si>
  <si>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</si>
  <si>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</si>
  <si>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</si>
  <si>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</si>
  <si>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</si>
  <si>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</si>
  <si>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</si>
  <si>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</si>
  <si>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</si>
  <si>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</si>
  <si>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</si>
  <si>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</si>
  <si>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</si>
  <si>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</si>
  <si>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</si>
  <si>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</si>
  <si>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</si>
  <si>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</si>
  <si>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</si>
  <si>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</si>
  <si>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</si>
  <si>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</si>
  <si>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</si>
  <si>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</si>
  <si>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</si>
  <si>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</si>
  <si>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</si>
  <si>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</si>
  <si>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</si>
  <si>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</si>
  <si>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</si>
  <si>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</si>
  <si>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</si>
  <si>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</si>
  <si>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</si>
  <si>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</si>
  <si>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</si>
  <si>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</si>
  <si>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</si>
  <si>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</si>
  <si>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</si>
  <si>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</si>
  <si>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</si>
  <si>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</si>
  <si>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</si>
  <si>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</si>
  <si>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</si>
  <si>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</si>
  <si>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</si>
  <si>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</si>
  <si>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</si>
  <si>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</si>
  <si>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</si>
  <si>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</si>
  <si>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</si>
  <si>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</si>
  <si>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</si>
  <si>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</si>
  <si>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</si>
  <si>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</si>
  <si>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</si>
  <si>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</si>
  <si>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</si>
  <si>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</si>
  <si>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</si>
  <si>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</si>
  <si>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</si>
  <si>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</si>
  <si>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</si>
  <si>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</si>
  <si>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</si>
  <si>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</si>
  <si>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</si>
  <si>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</si>
  <si>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</si>
  <si>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</si>
  <si>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</si>
  <si>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</si>
  <si>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</si>
  <si>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</si>
  <si>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</si>
  <si>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</si>
  <si>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</si>
  <si>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</si>
  <si>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</si>
  <si>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</si>
  <si>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</si>
  <si>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</si>
  <si>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</si>
  <si>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</si>
  <si>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</si>
  <si>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</si>
  <si>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</si>
  <si>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</si>
  <si>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</si>
  <si>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</si>
  <si>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</si>
  <si>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</si>
  <si>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</si>
  <si>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</si>
  <si>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</si>
  <si>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</si>
  <si>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</si>
  <si>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</si>
  <si>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</si>
  <si>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</si>
  <si>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</si>
  <si>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</si>
  <si>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</si>
  <si>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</si>
  <si>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</si>
  <si>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</si>
  <si>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</si>
  <si>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</si>
  <si>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</si>
  <si>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</si>
  <si>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</si>
  <si>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</si>
  <si>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</si>
  <si>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</si>
  <si>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</si>
  <si>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</si>
  <si>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</si>
  <si>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</si>
  <si>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</si>
  <si>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</si>
  <si>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</si>
  <si>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</si>
  <si>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</si>
  <si>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</si>
  <si>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</si>
  <si>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</si>
  <si>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</si>
  <si>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</si>
  <si>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</si>
  <si>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</si>
  <si>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</si>
  <si>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</si>
  <si>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</si>
  <si>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</si>
  <si>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</si>
  <si>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</si>
  <si>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</si>
  <si>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</si>
  <si>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</si>
  <si>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</si>
  <si>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</si>
  <si>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</si>
  <si>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</si>
  <si>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</si>
  <si>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</si>
  <si>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</si>
  <si>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</si>
  <si>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</si>
  <si>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</si>
  <si>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</si>
  <si>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</si>
  <si>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</si>
  <si>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</si>
  <si>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</si>
  <si>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</si>
  <si>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</si>
  <si>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</si>
  <si>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</si>
  <si>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</si>
  <si>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</si>
  <si>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</si>
  <si>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</si>
  <si>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</si>
  <si>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</si>
  <si>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</si>
  <si>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</si>
  <si>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</si>
  <si>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</si>
  <si>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</si>
  <si>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</si>
  <si>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</si>
  <si>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</si>
  <si>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</si>
  <si>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</si>
  <si>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</si>
  <si>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</si>
  <si>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</si>
  <si>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</si>
  <si>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</si>
  <si>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</si>
  <si>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</si>
  <si>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</si>
  <si>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</si>
  <si>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</si>
  <si>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</si>
  <si>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</si>
  <si>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</si>
  <si>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</si>
  <si>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</si>
  <si>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</si>
  <si>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</si>
  <si>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</si>
  <si>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</si>
  <si>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</si>
  <si>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</si>
  <si>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</si>
  <si>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</si>
  <si>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</si>
  <si>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</si>
  <si>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</si>
  <si>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</si>
  <si>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</si>
  <si>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</si>
  <si>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</si>
  <si>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</si>
  <si>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</si>
  <si>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</si>
  <si>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</si>
  <si>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</si>
  <si>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</si>
  <si>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</si>
  <si>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</si>
  <si>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</si>
  <si>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</si>
  <si>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</si>
  <si>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</si>
  <si>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</si>
  <si>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</si>
  <si>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</si>
  <si>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</si>
  <si>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</si>
  <si>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</si>
  <si>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</si>
  <si>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</si>
  <si>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</si>
  <si>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</si>
  <si>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</si>
  <si>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</si>
  <si>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</si>
  <si>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</si>
  <si>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</si>
  <si>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</si>
  <si>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</si>
  <si>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</si>
  <si>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</si>
  <si>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</si>
  <si>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</si>
  <si>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</si>
  <si>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</si>
  <si>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</si>
  <si>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</si>
  <si>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</si>
  <si>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</si>
  <si>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</si>
  <si>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</si>
  <si>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</si>
  <si>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</si>
  <si>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</si>
  <si>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</si>
  <si>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</si>
  <si>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</si>
  <si>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</si>
  <si>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</si>
  <si>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</si>
  <si>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</si>
  <si>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</si>
  <si>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</si>
  <si>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</si>
  <si>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</si>
  <si>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</si>
  <si>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</si>
  <si>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</si>
  <si>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</si>
  <si>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</si>
  <si>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</si>
  <si>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</si>
  <si>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</si>
  <si>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</si>
  <si>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</si>
  <si>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</si>
  <si>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</si>
  <si>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</si>
  <si>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</si>
  <si>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</si>
  <si>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</si>
  <si>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</si>
  <si>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</si>
  <si>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</si>
  <si>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</si>
  <si>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</si>
  <si>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</si>
  <si>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</si>
  <si>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</si>
  <si>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</si>
  <si>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</si>
  <si>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</si>
  <si>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</si>
  <si>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</si>
  <si>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</si>
  <si>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</si>
  <si>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</si>
  <si>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</si>
  <si>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</si>
  <si>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</si>
  <si>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</si>
  <si>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</si>
  <si>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</si>
  <si>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</si>
  <si>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</si>
  <si>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</si>
  <si>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</si>
  <si>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</si>
  <si>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</si>
  <si>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</si>
  <si>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</si>
  <si>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</si>
  <si>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</si>
  <si>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</si>
  <si>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</si>
  <si>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</si>
  <si>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</si>
  <si>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</si>
  <si>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</si>
  <si>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</si>
  <si>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</si>
  <si>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</si>
  <si>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</si>
  <si>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</si>
  <si>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</si>
  <si>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</si>
  <si>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</si>
  <si>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</si>
  <si>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</si>
  <si>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</si>
  <si>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</si>
  <si>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</si>
  <si>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</si>
  <si>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</si>
  <si>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</si>
  <si>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</si>
  <si>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</si>
  <si>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</si>
  <si>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</si>
  <si>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</si>
  <si>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</si>
  <si>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</si>
  <si>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</si>
  <si>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</si>
  <si>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</si>
  <si>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</si>
  <si>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</si>
  <si>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</si>
  <si>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</si>
  <si>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</si>
  <si>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</si>
  <si>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</si>
  <si>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</si>
  <si>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</si>
  <si>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</si>
  <si>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</si>
  <si>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</si>
  <si>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</si>
  <si>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</si>
  <si>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</si>
  <si>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</si>
  <si>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</si>
  <si>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</si>
  <si>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</si>
  <si>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</si>
  <si>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</si>
  <si>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</si>
  <si>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</si>
  <si>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</si>
  <si>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</si>
  <si>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</si>
  <si>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</si>
  <si>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</si>
  <si>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</si>
  <si>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</si>
  <si>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</si>
  <si>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</si>
  <si>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</si>
  <si>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</si>
  <si>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</si>
  <si>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</si>
  <si>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</si>
  <si>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</si>
  <si>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</si>
  <si>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</si>
  <si>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</si>
  <si>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</si>
  <si>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</si>
  <si>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</si>
  <si>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</si>
  <si>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</si>
  <si>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</si>
  <si>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</si>
  <si>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</si>
  <si>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</si>
  <si>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</si>
  <si>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</si>
  <si>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</si>
  <si>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</si>
  <si>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</si>
  <si>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</si>
  <si>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</si>
  <si>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</si>
  <si>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</si>
  <si>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</si>
  <si>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</si>
  <si>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</si>
  <si>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</si>
  <si>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</si>
  <si>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</si>
  <si>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</si>
  <si>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</si>
  <si>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</si>
  <si>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</si>
  <si>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</si>
  <si>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</si>
  <si>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</si>
  <si>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</si>
  <si>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</si>
  <si>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</si>
  <si>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</si>
  <si>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</si>
  <si>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</si>
  <si>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</si>
  <si>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</si>
  <si>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</si>
  <si>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</si>
  <si>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</si>
  <si>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</si>
  <si>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</si>
  <si>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</si>
  <si>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</si>
  <si>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</si>
  <si>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</si>
  <si>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</si>
  <si>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</si>
  <si>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</si>
  <si>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</si>
  <si>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</si>
  <si>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</si>
  <si>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</si>
  <si>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</si>
  <si>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</si>
  <si>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</si>
  <si>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</si>
  <si>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</si>
  <si>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</si>
  <si>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</si>
  <si>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</si>
  <si>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</si>
  <si>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</si>
  <si>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</si>
  <si>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</si>
  <si>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</si>
  <si>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</si>
  <si>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</si>
  <si>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</si>
  <si>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</si>
  <si>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</si>
  <si>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</si>
  <si>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</si>
  <si>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</si>
  <si>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</si>
  <si>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</si>
  <si>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</si>
  <si>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</si>
  <si>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</si>
  <si>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</si>
  <si>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</si>
  <si>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</si>
  <si>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</si>
  <si>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</si>
  <si>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</si>
  <si>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</si>
  <si>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</si>
  <si>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</si>
  <si>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</si>
  <si>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</si>
  <si>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</si>
  <si>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</si>
  <si>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</si>
  <si>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</si>
  <si>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</si>
  <si>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</si>
  <si>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</si>
  <si>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</si>
  <si>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</si>
  <si>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</si>
  <si>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</si>
  <si>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</si>
  <si>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</si>
  <si>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</si>
  <si>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</si>
  <si>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</si>
  <si>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</si>
  <si>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</si>
  <si>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</si>
  <si>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</si>
  <si>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</si>
  <si>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</si>
  <si>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</si>
  <si>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</si>
  <si>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</si>
  <si>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</si>
  <si>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</si>
  <si>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</si>
  <si>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</si>
  <si>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</si>
  <si>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</si>
  <si>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</si>
  <si>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</si>
  <si>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</si>
  <si>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</si>
  <si>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</si>
  <si>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</si>
  <si>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</si>
  <si>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</si>
  <si>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</si>
  <si>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</si>
  <si>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</si>
  <si>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</si>
  <si>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</si>
  <si>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</si>
  <si>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</si>
  <si>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</si>
  <si>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</si>
  <si>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</si>
  <si>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</si>
  <si>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</si>
  <si>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</si>
  <si>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</si>
  <si>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</si>
  <si>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</si>
  <si>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</si>
  <si>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</si>
  <si>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</si>
  <si>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</si>
  <si>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</si>
  <si>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</si>
  <si>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</si>
  <si>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</si>
  <si>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</si>
  <si>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</si>
  <si>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</si>
  <si>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</si>
  <si>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</si>
  <si>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</si>
  <si>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</si>
  <si>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</si>
  <si>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</si>
  <si>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</si>
  <si>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</si>
  <si>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</si>
  <si>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</si>
  <si>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</si>
  <si>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</si>
  <si>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</si>
  <si>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</si>
  <si>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</si>
  <si>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</si>
  <si>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</si>
  <si>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</si>
  <si>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</si>
  <si>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</si>
  <si>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</si>
  <si>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</si>
  <si>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</si>
  <si>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</si>
  <si>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</si>
  <si>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</si>
  <si>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</si>
  <si>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</si>
  <si>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</si>
  <si>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</si>
  <si>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</si>
  <si>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</si>
  <si>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</si>
  <si>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</si>
  <si>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</si>
  <si>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</si>
  <si>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</si>
  <si>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</si>
  <si>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</si>
  <si>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</si>
  <si>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</si>
  <si>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</si>
  <si>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</si>
  <si>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</si>
  <si>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</si>
  <si>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</si>
  <si>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</si>
  <si>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</si>
  <si>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</si>
  <si>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</si>
  <si>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</si>
  <si>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</si>
  <si>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</si>
  <si>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</si>
  <si>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</si>
  <si>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</si>
  <si>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</si>
  <si>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</si>
  <si>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</si>
  <si>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</si>
  <si>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</si>
  <si>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</si>
  <si>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</si>
  <si>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</si>
  <si>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</si>
  <si>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</si>
  <si>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</si>
  <si>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</si>
  <si>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</si>
  <si>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</si>
  <si>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</si>
  <si>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</si>
  <si>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</si>
  <si>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</si>
  <si>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</si>
  <si>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</si>
  <si>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</si>
  <si>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</si>
  <si>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</si>
  <si>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</si>
  <si>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</si>
  <si>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</si>
  <si>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</si>
  <si>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</si>
  <si>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</si>
  <si>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</si>
  <si>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</si>
  <si>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</si>
  <si>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</si>
  <si>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</si>
  <si>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</si>
  <si>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</si>
  <si>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</si>
  <si>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</si>
  <si>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</si>
  <si>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</si>
  <si>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</si>
  <si>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</si>
  <si>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</si>
  <si>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</si>
  <si>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</si>
  <si>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</si>
  <si>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</si>
  <si>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</si>
  <si>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</si>
  <si>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</si>
  <si>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</si>
  <si>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</si>
  <si>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</si>
  <si>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</si>
  <si>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</si>
  <si>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</si>
  <si>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</si>
  <si>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</si>
  <si>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</si>
  <si>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</si>
  <si>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</si>
  <si>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</si>
  <si>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</si>
  <si>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</si>
  <si>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</si>
  <si>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</si>
  <si>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</si>
  <si>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</si>
  <si>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</si>
  <si>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</si>
  <si>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</si>
  <si>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</si>
  <si>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</si>
  <si>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</si>
  <si>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</si>
  <si>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</si>
  <si>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</si>
  <si>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</si>
  <si>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</si>
  <si>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</si>
  <si>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</si>
  <si>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</si>
  <si>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</si>
  <si>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</si>
  <si>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</si>
  <si>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</si>
  <si>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</si>
  <si>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</si>
  <si>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</si>
  <si>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</si>
  <si>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</si>
  <si>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</si>
  <si>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</si>
  <si>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</si>
  <si>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</si>
  <si>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</si>
  <si>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</si>
  <si>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</si>
  <si>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</si>
  <si>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</si>
  <si>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</si>
  <si>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</si>
  <si>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</si>
  <si>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</si>
  <si>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</si>
  <si>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</si>
  <si>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</si>
  <si>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</si>
  <si>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</si>
  <si>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</si>
  <si>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</si>
  <si>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</si>
  <si>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</si>
  <si>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</si>
  <si>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</si>
  <si>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</si>
  <si>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</si>
  <si>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</si>
  <si>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</si>
  <si>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</si>
  <si>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</si>
  <si>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</si>
  <si>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</si>
  <si>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</si>
  <si>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</si>
  <si>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</si>
  <si>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</si>
  <si>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</si>
  <si>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</si>
  <si>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</si>
  <si>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</si>
  <si>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</si>
  <si>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</si>
  <si>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</si>
  <si>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</si>
  <si>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</si>
  <si>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</si>
  <si>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</si>
  <si>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</si>
  <si>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</si>
  <si>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</si>
  <si>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</si>
  <si>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</si>
  <si>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</si>
  <si>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</si>
  <si>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</si>
  <si>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</si>
  <si>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</si>
  <si>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</si>
  <si>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</si>
  <si>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</si>
  <si>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</si>
  <si>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</si>
  <si>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</si>
  <si>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</si>
  <si>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</si>
  <si>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</si>
  <si>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</si>
  <si>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</si>
  <si>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</si>
  <si>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</si>
  <si>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</si>
  <si>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</si>
  <si>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</si>
  <si>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</si>
  <si>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</si>
  <si>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</si>
  <si>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</si>
  <si>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</si>
  <si>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</si>
  <si>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</si>
  <si>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</si>
  <si>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</si>
  <si>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</si>
  <si>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</si>
  <si>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</si>
  <si>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</si>
  <si>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</si>
  <si>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</si>
  <si>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</si>
  <si>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</si>
  <si>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</si>
  <si>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</si>
  <si>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</si>
  <si>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</si>
  <si>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</si>
  <si>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</si>
  <si>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</si>
  <si>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</si>
  <si>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</si>
  <si>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</si>
  <si>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</si>
  <si>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</si>
  <si>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</si>
  <si>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</si>
  <si>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</si>
  <si>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</si>
  <si>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</si>
  <si>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</si>
  <si>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</si>
  <si>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</si>
  <si>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</si>
  <si>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</si>
  <si>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</si>
  <si>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</si>
  <si>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</si>
  <si>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</si>
  <si>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</si>
  <si>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</si>
  <si>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</si>
  <si>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</si>
  <si>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</si>
  <si>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</si>
  <si>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</si>
  <si>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</si>
  <si>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</si>
  <si>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</si>
  <si>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</si>
  <si>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</si>
  <si>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</si>
  <si>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</si>
  <si>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</si>
  <si>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</si>
  <si>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</si>
  <si>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</si>
  <si>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</si>
  <si>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</si>
  <si>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</si>
  <si>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</si>
  <si>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</si>
  <si>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</si>
  <si>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</si>
  <si>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</si>
  <si>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</si>
  <si>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</si>
  <si>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</si>
  <si>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</si>
  <si>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</si>
  <si>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</si>
  <si>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</si>
  <si>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</si>
  <si>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</si>
  <si>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</si>
  <si>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</si>
  <si>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</si>
  <si>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</si>
  <si>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</si>
  <si>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</si>
  <si>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</si>
  <si>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</si>
  <si>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</si>
  <si>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</si>
  <si>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</si>
  <si>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</si>
  <si>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</si>
  <si>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</si>
  <si>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</si>
  <si>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</si>
  <si>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</si>
  <si>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</si>
  <si>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</si>
  <si>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</si>
  <si>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</si>
  <si>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</si>
  <si>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</si>
  <si>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</si>
  <si>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</si>
  <si>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</si>
  <si>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</si>
  <si>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</si>
  <si>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</si>
  <si>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</si>
  <si>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</si>
  <si>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</si>
  <si>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</si>
  <si>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</si>
  <si>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</si>
  <si>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</si>
  <si>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</si>
  <si>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</si>
  <si>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</si>
  <si>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</si>
  <si>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</si>
  <si>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</si>
  <si>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</si>
  <si>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</si>
  <si>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</si>
  <si>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</si>
  <si>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</si>
  <si>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</si>
  <si>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</si>
  <si>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</si>
  <si>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</si>
  <si>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</si>
  <si>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</si>
  <si>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</si>
  <si>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</si>
  <si>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</si>
  <si>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</si>
  <si>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</si>
  <si>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</si>
  <si>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</si>
  <si>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</si>
  <si>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</si>
  <si>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</si>
  <si>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</si>
  <si>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</si>
  <si>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</si>
  <si>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</si>
  <si>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</si>
  <si>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</si>
  <si>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</si>
  <si>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</si>
  <si>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</si>
  <si>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</si>
  <si>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</si>
  <si>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</si>
  <si>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</si>
  <si>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</si>
  <si>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</si>
  <si>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</si>
  <si>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</si>
  <si>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</si>
  <si>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</si>
  <si>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</si>
  <si>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</si>
  <si>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</si>
  <si>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</si>
  <si>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</si>
  <si>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</si>
  <si>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</si>
  <si>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</si>
  <si>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</si>
  <si>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</si>
  <si>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</si>
  <si>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</si>
  <si>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</si>
  <si>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</si>
  <si>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</si>
  <si>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</si>
  <si>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</si>
  <si>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</si>
  <si>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</si>
  <si>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</si>
  <si>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</si>
  <si>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</si>
  <si>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</si>
  <si>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</si>
  <si>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</si>
  <si>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</si>
  <si>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</si>
  <si>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</si>
  <si>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</si>
  <si>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</si>
  <si>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</si>
  <si>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</si>
  <si>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</si>
  <si>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</si>
  <si>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</si>
  <si>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</si>
  <si>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</si>
  <si>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</si>
  <si>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</si>
  <si>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</si>
  <si>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</si>
  <si>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</si>
  <si>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</si>
  <si>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</si>
  <si>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</si>
  <si>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</si>
  <si>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</si>
  <si>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</si>
  <si>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</si>
  <si>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</si>
  <si>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</si>
  <si>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</si>
  <si>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</si>
  <si>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</si>
  <si>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</si>
  <si>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</si>
  <si>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</si>
  <si>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</si>
  <si>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</si>
  <si>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</si>
  <si>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</si>
  <si>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</si>
  <si>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</si>
  <si>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</si>
  <si>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</si>
  <si>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</si>
  <si>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</si>
  <si>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</si>
  <si>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</si>
  <si>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</si>
  <si>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</si>
  <si>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</si>
  <si>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</si>
  <si>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</si>
  <si>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</si>
  <si>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</si>
  <si>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</si>
  <si>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</si>
  <si>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</si>
  <si>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</si>
  <si>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</si>
  <si>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</si>
  <si>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</si>
  <si>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</si>
  <si>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</si>
  <si>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</si>
  <si>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</si>
  <si>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</si>
  <si>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</si>
  <si>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</si>
  <si>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</si>
  <si>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</si>
  <si>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</si>
  <si>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</si>
  <si>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</si>
  <si>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</si>
  <si>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</si>
  <si>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</si>
  <si>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</si>
  <si>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</si>
  <si>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</si>
  <si>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</si>
  <si>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</si>
  <si>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</si>
  <si>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</si>
  <si>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</si>
  <si>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</si>
  <si>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</si>
  <si>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</si>
  <si>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</si>
  <si>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</si>
  <si>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</si>
  <si>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</si>
  <si>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</si>
  <si>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</si>
  <si>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</si>
  <si>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</si>
  <si>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</si>
  <si>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</si>
  <si>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</si>
  <si>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</si>
  <si>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</si>
  <si>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</si>
  <si>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</si>
  <si>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</si>
  <si>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</si>
  <si>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</si>
  <si>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</si>
  <si>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</si>
  <si>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</si>
  <si>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</si>
  <si>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</si>
  <si>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</si>
  <si>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</si>
  <si>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</si>
  <si>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</si>
  <si>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</si>
  <si>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</si>
  <si>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</si>
  <si>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</si>
  <si>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</si>
  <si>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</si>
  <si>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</si>
  <si>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</si>
  <si>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</si>
  <si>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</si>
  <si>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</si>
  <si>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</si>
  <si>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</si>
  <si>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</si>
  <si>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</si>
  <si>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</si>
  <si>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</si>
  <si>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</si>
  <si>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</si>
  <si>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</si>
  <si>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</si>
  <si>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</si>
  <si>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</si>
  <si>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</si>
  <si>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</si>
  <si>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</si>
  <si>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</si>
  <si>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</si>
  <si>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</si>
  <si>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</si>
  <si>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</si>
  <si>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</si>
  <si>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</si>
  <si>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</si>
  <si>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</si>
  <si>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</si>
  <si>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</si>
  <si>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</si>
  <si>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</si>
  <si>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</si>
  <si>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</si>
  <si>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</si>
  <si>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</si>
  <si>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</si>
  <si>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</si>
  <si>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</si>
  <si>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</si>
  <si>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</si>
  <si>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</si>
  <si>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</si>
  <si>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</si>
  <si>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</si>
  <si>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</si>
  <si>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</si>
  <si>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</si>
  <si>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</si>
  <si>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</si>
  <si>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</si>
  <si>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</si>
  <si>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</si>
  <si>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</si>
  <si>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</si>
  <si>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</si>
  <si>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</si>
  <si>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</si>
  <si>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</si>
  <si>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</si>
  <si>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</si>
  <si>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</si>
  <si>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</si>
  <si>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</si>
  <si>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</si>
  <si>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</si>
  <si>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</si>
  <si>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</si>
  <si>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</si>
  <si>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</si>
  <si>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</si>
  <si>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</si>
  <si>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</si>
  <si>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</si>
  <si>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</si>
  <si>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</si>
  <si>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</si>
  <si>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</si>
  <si>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</si>
  <si>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</si>
  <si>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</si>
  <si>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</si>
  <si>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</si>
  <si>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</si>
  <si>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</si>
  <si>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</si>
  <si>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</si>
  <si>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</si>
  <si>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</si>
  <si>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</si>
  <si>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</si>
  <si>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</si>
  <si>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</si>
  <si>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</si>
  <si>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</si>
  <si>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</si>
  <si>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</si>
  <si>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</si>
  <si>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</si>
  <si>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</si>
  <si>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</si>
  <si>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</si>
  <si>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</si>
  <si>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</si>
  <si>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</si>
  <si>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</si>
  <si>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</si>
  <si>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</si>
  <si>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</si>
  <si>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</si>
  <si>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</si>
  <si>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</si>
  <si>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</si>
  <si>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</si>
  <si>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</si>
  <si>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</si>
  <si>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</si>
  <si>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</si>
  <si>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</si>
  <si>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</si>
  <si>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</si>
  <si>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</si>
  <si>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</si>
  <si>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</si>
  <si>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</si>
  <si>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</si>
  <si>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</si>
  <si>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</si>
  <si>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</si>
  <si>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</si>
  <si>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</si>
  <si>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</si>
  <si>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</si>
  <si>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</si>
  <si>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</si>
  <si>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</si>
  <si>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</si>
  <si>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</si>
  <si>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</si>
  <si>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</si>
  <si>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</si>
  <si>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</si>
  <si>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</si>
  <si>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</si>
  <si>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</si>
  <si>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</si>
  <si>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</si>
  <si>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</si>
  <si>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</si>
  <si>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</si>
  <si>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</si>
  <si>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</si>
  <si>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</si>
  <si>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</si>
  <si>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</si>
  <si>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</si>
  <si>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</si>
  <si>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</si>
  <si>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</si>
  <si>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</si>
  <si>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</si>
  <si>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</si>
  <si>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</si>
  <si>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</si>
  <si>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</si>
  <si>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</si>
  <si>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</si>
  <si>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</si>
  <si>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</si>
  <si>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</si>
  <si>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</si>
  <si>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</si>
  <si>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</si>
  <si>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</si>
  <si>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</si>
  <si>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</si>
  <si>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</si>
  <si>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</si>
  <si>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</si>
  <si>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</si>
  <si>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</si>
  <si>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</si>
  <si>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</si>
  <si>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</si>
  <si>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</si>
  <si>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</si>
  <si>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</si>
  <si>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</si>
  <si>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</si>
  <si>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</si>
  <si>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</si>
  <si>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</si>
  <si>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</si>
  <si>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</si>
  <si>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</si>
  <si>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</si>
  <si>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</si>
  <si>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</si>
  <si>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</si>
  <si>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</si>
  <si>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</si>
  <si>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</si>
  <si>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</si>
  <si>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</si>
  <si>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</si>
  <si>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</si>
  <si>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</si>
  <si>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</si>
  <si>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</si>
  <si>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</si>
  <si>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</si>
  <si>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</si>
  <si>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</si>
  <si>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</si>
  <si>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</si>
  <si>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</si>
  <si>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</si>
  <si>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</si>
  <si>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</si>
  <si>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</si>
  <si>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</si>
  <si>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</si>
  <si>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</si>
  <si>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</si>
  <si>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</si>
  <si>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</si>
  <si>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</si>
  <si>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</si>
  <si>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</si>
  <si>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</si>
  <si>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</si>
  <si>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</si>
  <si>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</si>
  <si>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</si>
  <si>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</si>
  <si>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</si>
  <si>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</si>
  <si>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</si>
  <si>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</si>
  <si>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</si>
  <si>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</si>
  <si>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</si>
  <si>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</si>
  <si>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</si>
  <si>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</si>
  <si>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</si>
  <si>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</si>
  <si>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</si>
  <si>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</si>
  <si>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</si>
  <si>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</si>
  <si>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</si>
  <si>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</si>
  <si>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</si>
  <si>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</si>
  <si>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</si>
  <si>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</si>
  <si>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</si>
  <si>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</si>
  <si>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</si>
  <si>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</si>
  <si>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</si>
  <si>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</si>
  <si>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</si>
  <si>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</si>
  <si>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</si>
  <si>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</si>
  <si>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</si>
  <si>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</si>
  <si>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</si>
  <si>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</si>
  <si>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</si>
  <si>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</si>
  <si>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</si>
  <si>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</si>
  <si>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</si>
  <si>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</si>
  <si>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</si>
  <si>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</si>
  <si>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</si>
  <si>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</si>
  <si>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</si>
  <si>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</si>
  <si>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</si>
  <si>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</si>
  <si>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</si>
  <si>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</si>
  <si>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</si>
  <si>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</si>
  <si>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</si>
  <si>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</si>
  <si>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</si>
  <si>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</si>
  <si>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</si>
  <si>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</si>
  <si>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</si>
  <si>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</si>
  <si>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</si>
  <si>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</si>
  <si>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</si>
  <si>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</si>
  <si>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</si>
  <si>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</si>
  <si>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</si>
  <si>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</si>
  <si>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</si>
  <si>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</si>
  <si>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</si>
  <si>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</si>
  <si>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</si>
  <si>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</si>
  <si>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</si>
  <si>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</si>
  <si>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</si>
  <si>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</si>
  <si>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</si>
  <si>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</si>
  <si>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</si>
  <si>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</si>
  <si>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</si>
  <si>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</si>
  <si>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</si>
  <si>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</si>
  <si>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</si>
  <si>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</si>
  <si>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</si>
  <si>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</si>
  <si>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</si>
  <si>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</si>
  <si>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</si>
  <si>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</si>
  <si>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</si>
  <si>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</si>
  <si>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</si>
  <si>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</si>
  <si>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</si>
  <si>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</si>
  <si>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</si>
  <si>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</si>
  <si>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</si>
  <si>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</si>
  <si>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</si>
  <si>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</si>
  <si>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</si>
  <si>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</si>
  <si>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</si>
  <si>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</si>
  <si>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</si>
  <si>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</si>
  <si>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</si>
  <si>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</si>
  <si>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</si>
  <si>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</si>
  <si>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</si>
  <si>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</si>
  <si>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</si>
  <si>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</si>
  <si>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</si>
  <si>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</si>
  <si>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</si>
  <si>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</si>
  <si>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</si>
  <si>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</si>
  <si>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</si>
  <si>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</si>
  <si>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</si>
  <si>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</si>
  <si>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</si>
  <si>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</si>
  <si>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</si>
  <si>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</si>
  <si>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</si>
  <si>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</si>
  <si>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</si>
  <si>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</si>
  <si>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</si>
  <si>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</si>
  <si>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</si>
  <si>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</si>
  <si>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</si>
  <si>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</si>
  <si>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</si>
  <si>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</si>
  <si>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</si>
  <si>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</si>
  <si>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</si>
  <si>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</si>
  <si>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</si>
  <si>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</si>
  <si>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</si>
  <si>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</si>
  <si>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</si>
  <si>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</si>
  <si>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</si>
  <si>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</si>
  <si>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</si>
  <si>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</si>
  <si>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</si>
  <si>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</si>
  <si>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</si>
  <si>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</si>
  <si>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</si>
  <si>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</si>
  <si>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</si>
  <si>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</si>
  <si>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</si>
  <si>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</si>
  <si>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</si>
  <si>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</si>
  <si>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</si>
  <si>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</si>
  <si>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</si>
  <si>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</si>
  <si>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</si>
  <si>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</si>
  <si>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</si>
  <si>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</si>
  <si>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</si>
  <si>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</si>
  <si>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</si>
  <si>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</si>
  <si>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</si>
  <si>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</si>
  <si>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</si>
  <si>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</si>
  <si>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</si>
  <si>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</si>
  <si>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</si>
  <si>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</si>
  <si>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</si>
  <si>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</si>
  <si>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</si>
  <si>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</si>
  <si>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</si>
  <si>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</si>
  <si>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</si>
  <si>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</si>
  <si>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</si>
  <si>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</si>
  <si>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</si>
  <si>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</si>
  <si>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</si>
  <si>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</si>
  <si>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</si>
  <si>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</si>
  <si>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</si>
  <si>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</si>
  <si>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</si>
  <si>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</si>
  <si>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</si>
  <si>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</si>
  <si>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</si>
  <si>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</si>
  <si>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</si>
  <si>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</si>
  <si>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</si>
  <si>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</si>
  <si>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</si>
  <si>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</si>
  <si>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</si>
  <si>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</si>
  <si>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</si>
  <si>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</si>
  <si>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</si>
  <si>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</si>
  <si>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</si>
  <si>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</si>
  <si>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</si>
  <si>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</si>
  <si>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</si>
  <si>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</si>
  <si>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</si>
  <si>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</si>
  <si>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</si>
  <si>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</si>
  <si>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</si>
  <si>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</si>
  <si>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</si>
  <si>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</si>
  <si>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</si>
  <si>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</si>
  <si>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</si>
  <si>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</si>
  <si>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</si>
  <si>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</si>
  <si>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</si>
  <si>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</si>
  <si>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</si>
  <si>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</si>
  <si>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</si>
  <si>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</si>
  <si>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</si>
  <si>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</si>
  <si>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</si>
  <si>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</si>
  <si>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</si>
  <si>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</si>
  <si>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</si>
  <si>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</si>
  <si>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</si>
  <si>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</si>
  <si>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</si>
  <si>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</si>
  <si>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</si>
  <si>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</si>
  <si>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</si>
  <si>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</si>
  <si>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</si>
  <si>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</si>
  <si>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</si>
  <si>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</si>
  <si>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</si>
  <si>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</si>
  <si>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</si>
  <si>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</si>
  <si>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</si>
  <si>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</si>
  <si>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</si>
  <si>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</si>
  <si>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</si>
  <si>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</si>
  <si>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</si>
  <si>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</si>
  <si>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</si>
  <si>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</si>
  <si>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</si>
  <si>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</si>
  <si>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</si>
  <si>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</si>
  <si>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</si>
  <si>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</si>
  <si>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</si>
  <si>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</si>
  <si>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</si>
  <si>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</si>
  <si>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</si>
  <si>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</si>
  <si>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</si>
  <si>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</si>
  <si>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</si>
  <si>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</si>
  <si>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</si>
  <si>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</si>
  <si>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</si>
  <si>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</si>
  <si>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</si>
  <si>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</si>
  <si>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</si>
  <si>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</si>
  <si>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</si>
  <si>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</si>
  <si>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</si>
  <si>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</si>
  <si>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</si>
  <si>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</si>
  <si>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</si>
  <si>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</si>
  <si>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</si>
  <si>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</si>
  <si>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</si>
  <si>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</si>
  <si>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</si>
  <si>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</si>
  <si>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</si>
  <si>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</si>
  <si>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</si>
  <si>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</si>
  <si>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</si>
  <si>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</si>
  <si>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</si>
  <si>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</si>
  <si>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</si>
  <si>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</si>
  <si>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</si>
  <si>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</si>
  <si>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</si>
  <si>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</si>
  <si>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</si>
  <si>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</si>
  <si>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</si>
  <si>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</si>
  <si>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</si>
  <si>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</si>
  <si>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</si>
  <si>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</si>
  <si>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</si>
  <si>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</si>
  <si>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</si>
  <si>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</si>
  <si>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</si>
  <si>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</si>
  <si>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</si>
  <si>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</si>
  <si>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</si>
  <si>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</si>
  <si>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</si>
  <si>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</si>
  <si>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</si>
  <si>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</si>
  <si>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</si>
  <si>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</si>
  <si>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</si>
  <si>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</si>
  <si>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</si>
  <si>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</si>
  <si>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</si>
  <si>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</si>
  <si>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</si>
  <si>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</si>
  <si>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</si>
  <si>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</si>
  <si>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</si>
  <si>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</si>
  <si>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</si>
  <si>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</si>
  <si>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</si>
  <si>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</si>
  <si>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</si>
  <si>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</si>
  <si>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</si>
  <si>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</si>
  <si>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</si>
  <si>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</si>
  <si>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</si>
  <si>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</si>
  <si>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</si>
  <si>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</si>
  <si>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</si>
  <si>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</si>
  <si>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</si>
  <si>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</si>
  <si>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</si>
  <si>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</si>
  <si>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</si>
  <si>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</si>
  <si>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</si>
  <si>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</si>
  <si>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</si>
  <si>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</si>
  <si>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</si>
  <si>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</si>
  <si>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</si>
  <si>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</si>
  <si>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</si>
  <si>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</si>
  <si>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</si>
  <si>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</si>
  <si>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</si>
  <si>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</si>
  <si>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</si>
  <si>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</si>
  <si>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</si>
  <si>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</si>
  <si>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</si>
  <si>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</si>
  <si>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</si>
  <si>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</si>
  <si>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</si>
  <si>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</si>
  <si>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</si>
  <si>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</si>
  <si>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</si>
  <si>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</si>
  <si>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</si>
  <si>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</si>
  <si>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</si>
  <si>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</si>
  <si>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</si>
  <si>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</si>
  <si>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</si>
  <si>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</si>
  <si>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</si>
  <si>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</si>
  <si>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</si>
  <si>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</si>
  <si>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</si>
  <si>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</si>
  <si>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</si>
  <si>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</si>
  <si>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</si>
  <si>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</si>
  <si>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</si>
  <si>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</si>
  <si>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</si>
  <si>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</si>
  <si>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</si>
  <si>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</si>
  <si>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</si>
  <si>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</si>
  <si>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</si>
  <si>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</si>
  <si>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</si>
  <si>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</si>
  <si>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</si>
  <si>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</si>
  <si>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</si>
  <si>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</si>
  <si>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</si>
  <si>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</si>
  <si>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</si>
  <si>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</si>
  <si>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</si>
  <si>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</si>
  <si>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</si>
  <si>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</si>
  <si>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</si>
  <si>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</si>
  <si>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</si>
  <si>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</si>
  <si>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</si>
  <si>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</si>
  <si>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</si>
  <si>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</si>
  <si>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</si>
  <si>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</si>
  <si>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</si>
  <si>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</si>
  <si>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</si>
  <si>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</si>
  <si>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</si>
  <si>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</si>
  <si>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</si>
  <si>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</si>
  <si>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</si>
  <si>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</si>
  <si>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</si>
  <si>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</si>
  <si>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</si>
  <si>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</si>
  <si>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</si>
  <si>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</si>
  <si>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</si>
  <si>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</si>
  <si>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</si>
  <si>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</si>
  <si>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</si>
  <si>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</si>
  <si>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</si>
  <si>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</si>
  <si>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</si>
  <si>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</si>
  <si>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</si>
  <si>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</si>
  <si>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</si>
  <si>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</si>
  <si>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</si>
  <si>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</si>
  <si>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</si>
  <si>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</si>
  <si>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</si>
  <si>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</si>
  <si>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</si>
  <si>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</si>
  <si>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</si>
  <si>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</si>
  <si>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</si>
  <si>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</si>
  <si>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</si>
  <si>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</si>
  <si>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</si>
  <si>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</si>
  <si>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</si>
  <si>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</si>
  <si>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</si>
  <si>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</si>
  <si>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</si>
  <si>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</si>
  <si>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</si>
  <si>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</si>
  <si>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</si>
  <si>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</si>
  <si>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</si>
  <si>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</si>
  <si>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</si>
  <si>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</si>
  <si>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</si>
  <si>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</si>
  <si>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</si>
  <si>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</si>
  <si>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</si>
  <si>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</si>
  <si>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</si>
  <si>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</si>
  <si>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</si>
  <si>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</si>
  <si>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</si>
  <si>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</si>
  <si>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</si>
  <si>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</si>
  <si>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</si>
  <si>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</si>
  <si>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</si>
  <si>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</si>
  <si>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</si>
  <si>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</si>
  <si>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</si>
  <si>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</si>
  <si>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</si>
  <si>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</si>
  <si>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</si>
  <si>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</si>
  <si>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</si>
  <si>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</si>
  <si>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</si>
  <si>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</si>
  <si>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</si>
  <si>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</si>
  <si>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</si>
  <si>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</si>
  <si>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</si>
  <si>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</si>
  <si>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</si>
  <si>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</si>
  <si>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</si>
  <si>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</si>
  <si>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</si>
  <si>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</si>
  <si>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</si>
  <si>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</si>
  <si>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</si>
  <si>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</si>
  <si>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</si>
  <si>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</si>
  <si>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</si>
  <si>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</si>
  <si>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</si>
  <si>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</si>
  <si>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</si>
  <si>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</si>
  <si>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</si>
  <si>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</si>
  <si>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</si>
  <si>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</si>
  <si>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</si>
  <si>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</si>
  <si>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</si>
  <si>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</si>
  <si>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</si>
  <si>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</si>
  <si>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</si>
  <si>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</si>
  <si>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</si>
  <si>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</si>
  <si>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</si>
  <si>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</si>
  <si>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</si>
  <si>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</si>
  <si>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</si>
  <si>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</si>
  <si>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</si>
  <si>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</si>
  <si>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</si>
  <si>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</si>
  <si>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</si>
  <si>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</si>
  <si>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</si>
  <si>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</si>
  <si>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</si>
  <si>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</si>
  <si>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</si>
  <si>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</si>
  <si>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</si>
  <si>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</si>
  <si>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</si>
  <si>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</si>
  <si>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</si>
  <si>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</si>
  <si>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</si>
  <si>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</si>
  <si>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</si>
  <si>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</si>
  <si>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</si>
  <si>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</si>
  <si>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</si>
  <si>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</si>
  <si>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</si>
  <si>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</si>
  <si>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</si>
  <si>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</si>
  <si>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</si>
  <si>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</si>
  <si>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</si>
  <si>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</si>
  <si>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</si>
  <si>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</si>
  <si>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</si>
  <si>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</si>
  <si>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</si>
  <si>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</si>
  <si>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</si>
  <si>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</si>
  <si>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</si>
  <si>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</si>
  <si>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</si>
  <si>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</si>
  <si>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</si>
  <si>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</si>
  <si>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</si>
  <si>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</si>
  <si>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</si>
  <si>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</si>
  <si>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</si>
  <si>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</si>
  <si>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</si>
  <si>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</si>
  <si>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</si>
  <si>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</si>
  <si>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</si>
  <si>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</si>
  <si>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</si>
  <si>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</si>
  <si>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</si>
  <si>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</si>
  <si>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</si>
  <si>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</si>
  <si>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</si>
  <si>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</si>
  <si>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</si>
  <si>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</si>
  <si>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</si>
  <si>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</si>
  <si>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</si>
  <si>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</si>
  <si>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</si>
  <si>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</si>
  <si>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</si>
  <si>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</si>
  <si>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</si>
  <si>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</si>
  <si>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</si>
  <si>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</si>
  <si>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</si>
  <si>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</si>
  <si>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</si>
  <si>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</si>
  <si>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</si>
  <si>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</si>
  <si>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</si>
  <si>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</si>
  <si>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</si>
  <si>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</si>
  <si>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</si>
  <si>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</si>
  <si>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</si>
  <si>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</si>
  <si>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</si>
  <si>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</si>
  <si>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</si>
  <si>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</si>
  <si>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</si>
  <si>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</si>
  <si>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</si>
  <si>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</si>
  <si>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</si>
  <si>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</si>
  <si>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</si>
  <si>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</si>
  <si>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</si>
  <si>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</si>
  <si>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</si>
  <si>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</si>
  <si>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</si>
  <si>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</si>
  <si>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</si>
  <si>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</si>
  <si>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</si>
  <si>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</si>
  <si>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</si>
  <si>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</si>
  <si>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</si>
  <si>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</si>
  <si>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</si>
  <si>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</si>
  <si>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</si>
  <si>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</si>
  <si>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</si>
  <si>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</si>
  <si>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</si>
  <si>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</si>
  <si>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</si>
  <si>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</si>
  <si>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</si>
  <si>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</si>
  <si>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</si>
  <si>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</si>
  <si>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</si>
  <si>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</si>
  <si>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</si>
  <si>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</si>
  <si>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</si>
  <si>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</si>
  <si>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</si>
  <si>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</si>
  <si>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</si>
  <si>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</si>
  <si>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</si>
  <si>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</si>
  <si>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</si>
  <si>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</si>
  <si>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</si>
  <si>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</si>
  <si>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</si>
  <si>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</si>
  <si>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</si>
  <si>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</si>
  <si>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</si>
  <si>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</si>
  <si>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</si>
  <si>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</si>
  <si>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</si>
  <si>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</si>
  <si>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</si>
  <si>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</si>
  <si>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</si>
  <si>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</si>
  <si>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</si>
  <si>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</si>
  <si>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</si>
  <si>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</si>
  <si>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</si>
  <si>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</si>
  <si>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</si>
  <si>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</si>
  <si>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</si>
  <si>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</si>
  <si>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</si>
  <si>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</si>
  <si>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</si>
  <si>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</si>
  <si>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</si>
  <si>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</si>
  <si>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</si>
  <si>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</si>
  <si>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</si>
  <si>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</si>
  <si>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</si>
  <si>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</si>
  <si>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</si>
  <si>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</si>
  <si>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</si>
  <si>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</si>
  <si>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</si>
  <si>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</si>
  <si>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</si>
  <si>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</si>
  <si>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</si>
  <si>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</si>
  <si>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</si>
  <si>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</si>
  <si>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</si>
  <si>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</si>
  <si>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</si>
  <si>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</si>
  <si>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</si>
  <si>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</si>
  <si>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</si>
  <si>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</si>
  <si>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</si>
  <si>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</si>
  <si>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</si>
  <si>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</si>
  <si>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</si>
  <si>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</si>
  <si>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</si>
  <si>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</si>
  <si>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</si>
  <si>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</si>
  <si>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</si>
  <si>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</si>
  <si>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</si>
  <si>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</si>
  <si>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</si>
  <si>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</si>
  <si>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</si>
  <si>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</si>
  <si>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</si>
  <si>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</si>
  <si>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</si>
  <si>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</si>
  <si>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</si>
  <si>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</si>
  <si>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</si>
  <si>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</si>
  <si>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</si>
  <si>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</si>
  <si>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</si>
  <si>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</si>
  <si>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</si>
  <si>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</si>
  <si>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</si>
  <si>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</si>
  <si>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</si>
  <si>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</si>
  <si>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</si>
  <si>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</si>
  <si>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</si>
  <si>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</si>
  <si>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</si>
  <si>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</si>
  <si>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</si>
  <si>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</si>
  <si>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</si>
  <si>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</si>
  <si>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</si>
  <si>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</si>
  <si>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</si>
  <si>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</si>
  <si>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</si>
  <si>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</si>
  <si>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</si>
  <si>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</si>
  <si>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</si>
  <si>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</si>
  <si>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</si>
  <si>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</si>
  <si>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</si>
  <si>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</si>
  <si>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</si>
  <si>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</si>
  <si>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</si>
  <si>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</si>
  <si>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</si>
  <si>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</si>
  <si>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</si>
  <si>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</si>
  <si>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</si>
  <si>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</si>
  <si>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</si>
  <si>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</si>
  <si>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</si>
  <si>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</si>
  <si>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</si>
  <si>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</si>
  <si>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</si>
  <si>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</si>
  <si>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</si>
  <si>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</si>
  <si>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</si>
  <si>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</si>
  <si>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</si>
  <si>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</si>
  <si>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</si>
  <si>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</si>
  <si>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</si>
  <si>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</si>
  <si>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</si>
  <si>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</si>
  <si>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</si>
  <si>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</si>
  <si>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</si>
  <si>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</si>
  <si>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</si>
  <si>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</si>
  <si>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</si>
  <si>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</si>
  <si>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</si>
  <si>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</si>
  <si>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</si>
  <si>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</si>
  <si>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</si>
  <si>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</si>
  <si>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</si>
  <si>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</si>
  <si>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</si>
  <si>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</si>
  <si>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</si>
  <si>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</si>
  <si>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</si>
  <si>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</si>
  <si>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</si>
  <si>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</si>
  <si>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</si>
  <si>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</si>
  <si>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</si>
  <si>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</si>
  <si>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</si>
  <si>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</si>
  <si>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</si>
  <si>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</si>
  <si>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</si>
  <si>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</si>
  <si>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</si>
  <si>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</si>
  <si>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</si>
  <si>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</si>
  <si>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</si>
  <si>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</si>
  <si>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</si>
  <si>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</si>
  <si>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</si>
  <si>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</si>
  <si>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</si>
  <si>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</si>
  <si>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</si>
  <si>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</si>
  <si>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</si>
  <si>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</si>
  <si>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</si>
  <si>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</si>
  <si>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</si>
  <si>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</si>
  <si>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</si>
  <si>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</si>
  <si>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</si>
  <si>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</si>
  <si>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</si>
  <si>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</si>
  <si>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</si>
  <si>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</si>
  <si>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</si>
  <si>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</si>
  <si>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</si>
  <si>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</si>
  <si>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</si>
  <si>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</si>
  <si>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</si>
  <si>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</si>
  <si>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</si>
  <si>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</si>
  <si>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</si>
  <si>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</si>
  <si>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</si>
  <si>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</si>
  <si>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</si>
  <si>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</si>
  <si>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</si>
  <si>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</si>
  <si>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</si>
  <si>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</si>
  <si>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</si>
  <si>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</si>
  <si>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</si>
  <si>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</si>
  <si>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</si>
  <si>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</si>
  <si>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</si>
  <si>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</si>
  <si>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</si>
  <si>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</si>
  <si>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</si>
  <si>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</si>
  <si>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</si>
  <si>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</si>
  <si>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</si>
  <si>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</si>
  <si>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</si>
  <si>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</si>
  <si>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</si>
  <si>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</si>
  <si>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</si>
  <si>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</si>
  <si>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</si>
  <si>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</si>
  <si>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</si>
  <si>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</si>
  <si>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</si>
  <si>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</si>
  <si>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</si>
  <si>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</si>
  <si>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</si>
  <si>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</si>
  <si>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</si>
  <si>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</si>
  <si>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</si>
  <si>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</si>
  <si>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</si>
  <si>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</si>
  <si>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</si>
  <si>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</si>
  <si>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</si>
  <si>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</si>
  <si>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</si>
  <si>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</si>
  <si>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</si>
  <si>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</si>
  <si>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</si>
  <si>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</si>
  <si>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</si>
  <si>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</si>
  <si>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</si>
  <si>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</si>
  <si>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</si>
  <si>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</si>
  <si>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</si>
  <si>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</si>
  <si>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</si>
  <si>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</si>
  <si>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</si>
  <si>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</si>
  <si>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</si>
  <si>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</si>
  <si>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</si>
  <si>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</si>
  <si>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</si>
  <si>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</si>
  <si>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</si>
  <si>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</si>
  <si>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</si>
  <si>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</si>
  <si>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</si>
  <si>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</si>
  <si>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</si>
  <si>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</si>
  <si>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</si>
  <si>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</si>
  <si>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</si>
  <si>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</si>
  <si>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</si>
  <si>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</si>
  <si>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</si>
  <si>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</si>
  <si>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</si>
  <si>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</si>
  <si>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</si>
  <si>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</si>
  <si>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</si>
  <si>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</si>
  <si>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</si>
  <si>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</si>
  <si>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</si>
  <si>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</si>
  <si>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</si>
  <si>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</si>
  <si>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</si>
  <si>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</si>
  <si>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</si>
  <si>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</si>
  <si>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</si>
  <si>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</si>
  <si>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</si>
  <si>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</si>
  <si>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</si>
  <si>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</si>
  <si>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</si>
  <si>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</si>
  <si>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</si>
  <si>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</si>
  <si>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</si>
  <si>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</si>
  <si>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</si>
  <si>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</si>
  <si>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</si>
  <si>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</si>
  <si>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</si>
  <si>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</si>
  <si>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</si>
  <si>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</si>
  <si>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</si>
  <si>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</si>
  <si>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</si>
  <si>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</si>
  <si>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</si>
  <si>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</si>
  <si>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</si>
  <si>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</si>
  <si>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</si>
  <si>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</si>
  <si>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</si>
  <si>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</si>
  <si>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</si>
  <si>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</si>
  <si>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</si>
  <si>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</si>
  <si>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</si>
  <si>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</si>
  <si>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</si>
  <si>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</si>
  <si>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</si>
  <si>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</si>
  <si>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</si>
  <si>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</si>
  <si>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</si>
  <si>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</si>
  <si>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</si>
  <si>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</si>
  <si>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</si>
  <si>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</si>
  <si>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</si>
  <si>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</si>
  <si>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</si>
  <si>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</si>
  <si>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</si>
  <si>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</si>
  <si>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</si>
  <si>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</si>
  <si>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</si>
  <si>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</si>
  <si>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</si>
  <si>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</si>
  <si>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</si>
  <si>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</si>
  <si>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</si>
  <si>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</si>
  <si>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</si>
  <si>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</si>
  <si>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</si>
  <si>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</si>
  <si>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</si>
  <si>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</si>
  <si>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</si>
  <si>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</si>
  <si>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</si>
  <si>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</si>
  <si>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</si>
  <si>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</si>
  <si>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</si>
  <si>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</si>
  <si>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</si>
  <si>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</si>
  <si>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</si>
  <si>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</si>
  <si>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</si>
  <si>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</si>
  <si>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</si>
  <si>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</si>
  <si>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</si>
  <si>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</si>
  <si>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</si>
  <si>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</si>
  <si>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</si>
  <si>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 xml:space="preserve">NO PCM </t>
  </si>
  <si>
    <t>Site located inside Armaco need access permission and requested</t>
  </si>
  <si>
    <t>PCM-20251029-00000965</t>
  </si>
  <si>
    <t>EM team need 20 mins/sceco complain #2903873078</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</si>
  <si>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</si>
  <si>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</si>
  <si>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</si>
  <si>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</si>
  <si>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</si>
  <si>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</si>
  <si>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</si>
  <si>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</si>
  <si>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</si>
  <si>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</si>
  <si>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</si>
  <si>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</si>
  <si>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</si>
  <si>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</si>
  <si>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</si>
  <si>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</si>
  <si>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</si>
  <si>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</si>
  <si>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</si>
  <si>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</si>
  <si>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</si>
  <si>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</si>
  <si>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</si>
  <si>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</si>
  <si>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</si>
  <si>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</si>
  <si>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</si>
  <si>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</si>
  <si>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</si>
  <si>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</si>
  <si>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</si>
  <si>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</si>
  <si>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</si>
  <si>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</si>
  <si>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</si>
  <si>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</si>
  <si>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</si>
  <si>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</si>
  <si>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</si>
  <si>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</si>
  <si>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</si>
  <si>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</si>
  <si>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</si>
  <si>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</si>
  <si>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</si>
  <si>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</si>
  <si>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</si>
  <si>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</si>
  <si>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</si>
  <si>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</si>
  <si>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</si>
  <si>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</si>
  <si>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</si>
  <si>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</si>
  <si>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</si>
  <si>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</si>
  <si>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</si>
  <si>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</si>
  <si>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</si>
  <si>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</si>
  <si>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</si>
  <si>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</si>
  <si>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</si>
  <si>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</si>
  <si>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</si>
  <si>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</si>
  <si>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</si>
  <si>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</si>
  <si>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</si>
  <si>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</si>
  <si>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</si>
  <si>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</si>
  <si>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</si>
  <si>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</si>
  <si>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</si>
  <si>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</si>
  <si>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</si>
  <si>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</si>
  <si>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</si>
  <si>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</si>
  <si>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</si>
  <si>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</si>
  <si>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</si>
  <si>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</si>
  <si>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PCM-20251029-00000716</t>
  </si>
  <si>
    <t>Restored by PG</t>
  </si>
  <si>
    <t xml:space="preserve">no PCM </t>
  </si>
  <si>
    <t>ETA 70 km</t>
  </si>
  <si>
    <t>PCM-20251029-00001293</t>
  </si>
  <si>
    <t>29/10/2025 11:40 am</t>
  </si>
  <si>
    <t xml:space="preserve">team nee 90 mins </t>
  </si>
  <si>
    <t>no cm</t>
  </si>
  <si>
    <t xml:space="preserve">team nee 60 mins </t>
  </si>
  <si>
    <t xml:space="preserve"> PCM-20250215-00000830 </t>
  </si>
  <si>
    <t>LTE site still down and  site located in aramco area access issue need special permission</t>
  </si>
  <si>
    <t>No PCM</t>
  </si>
  <si>
    <t>SCECO team disconnected power due to pending billing issue</t>
  </si>
  <si>
    <t>PCM-20251029-00001068</t>
  </si>
  <si>
    <t>EM team on the way need 30 Min</t>
  </si>
  <si>
    <t xml:space="preserve">EM team in the way to hub site MDAS0777 </t>
  </si>
  <si>
    <t>PCM-20251029-00000980</t>
  </si>
  <si>
    <t>EM team on the way need 120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</si>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</sst>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52" totalsRowShown="0" headerRowDxfId="174" dataDxfId="173" headerRowBorderDxfId="171" tableBorderDxfId="172" totalsRowBorderDxfId="170">
  <autoFilter ref="A1:L15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2" totalsRowShown="0" headerRowDxfId="157" dataDxfId="156" headerRowBorderDxfId="154" tableBorderDxfId="155" totalsRowBorderDxfId="153">
  <autoFilter ref="A1:CJ19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7" totalsRowShown="0" headerRowDxfId="48" dataDxfId="47" headerRowBorderDxfId="45" tableBorderDxfId="46" totalsRowBorderDxfId="44">
  <autoFilter ref="A1:L17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2" totalsRowShown="0" headerRowDxfId="31" dataDxfId="30" headerRowBorderDxfId="28" tableBorderDxfId="29">
  <autoFilter ref="A1:L43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1" totalsRowShown="0" headerRowDxfId="15" dataDxfId="14" headerRowBorderDxfId="12" tableBorderDxfId="13">
  <autoFilter ref="A1:L8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52"/>
  <sheetViews>
    <sheetView workbookViewId="0">
      <selection activeCell="K3" sqref="K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296.54137893518782</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80" t="s">
        <v>8636</v>
      </c>
      <c r="E3" s="135"/>
      <c r="F3" s="136">
        <v>45959.403344907405</v>
      </c>
      <c r="G3" s="137">
        <f ca="1">IFERROR(NOW()-F3,"")</f>
        <v>8.6459953708981629E-2</v>
      </c>
      <c r="H3" s="136">
        <v>45959.403344907405</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80" t="s">
        <v>11874</v>
      </c>
      <c r="E4" s="135" t="s">
        <v>39021</v>
      </c>
      <c r="F4" s="136">
        <v>45959.428483796299</v>
      </c>
      <c r="G4" s="137">
        <f ca="1">IFERROR(NOW()-F4,"")</f>
        <v>6.132106481527444E-2</v>
      </c>
      <c r="H4" s="136">
        <v>45959.420844907407</v>
      </c>
      <c r="I4" s="134" t="str">
        <f>IFERROR(VLOOKUP(D4,DB!A:F,6,0),"")</f>
        <v>SCECO</v>
      </c>
      <c r="J4" s="134" t="str">
        <f>IFERROR(VLOOKUP(D4,DB!A:G,7,0),"")</f>
        <v>Dead</v>
      </c>
      <c r="K4" s="138" t="s">
        <v>39026</v>
      </c>
      <c r="L4" s="139" t="str">
        <f>IFERROR(VLOOKUP(D4,DB!A:I,9,0),"")</f>
        <v>Latis</v>
      </c>
    </row>
    <row r="5" spans="1:15" ht="15" customHeight="1">
      <c r="A5" s="133"/>
      <c r="B5" s="134" t="str">
        <f>IFERROR(VLOOKUP(D5,DB!A:K,11,0),"")</f>
        <v/>
      </c>
      <c r="C5" s="134"/>
      <c r="D5" s="134"/>
      <c r="E5" s="135"/>
      <c r="F5" s="136"/>
      <c r="G5" s="137">
        <f ca="1">IFERROR(NOW()-F5,"")</f>
        <v>45959.489804861114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45959.489804861114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45959.489804861114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45959.489804861114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45959.489804861114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45959.489804861114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45959.489804861114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45959.489804861114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45959.489804861114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45959.489804861114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45959.489804861114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45959.489804861114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45959.489804861114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45959.489804861114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45959.489804861114</v>
      </c>
      <c r="H19" s="136"/>
      <c r="I19" s="134" t="str">
        <f>IFERROR(VLOOKUP(D19,DB!A:F,6,0),"")</f>
        <v/>
      </c>
      <c r="J19" s="134" t="str">
        <f>IFERROR(VLOOKUP(D19,DB!A:G,7,0),"")</f>
        <v/>
      </c>
      <c r="K19" s="138"/>
      <c r="L19" s="139" t="str">
        <f>IFERROR(VLOOKUP(D19,DB!A:I,9,0),"")</f>
        <v/>
      </c>
    </row>
    <row r="20" spans="1:12" ht="15" customHeight="1">
      <c r="A20" s="145"/>
      <c r="B20" s="146" t="str">
        <f>IFERROR(VLOOKUP(D20,DB!A:K,11,0),"")</f>
        <v/>
      </c>
      <c r="C20" s="146"/>
      <c r="D20" s="146"/>
      <c r="E20" s="147"/>
      <c r="F20" s="148"/>
      <c r="G20" s="149">
        <f ca="1">IFERROR(NOW()-F20,"")</f>
        <v>45959.489804861114</v>
      </c>
      <c r="H20" s="148"/>
      <c r="I20" s="146" t="str">
        <f>IFERROR(VLOOKUP(D20,DB!A:F,6,0),"")</f>
        <v/>
      </c>
      <c r="J20" s="146" t="str">
        <f>IFERROR(VLOOKUP(D20,DB!A:G,7,0),"")</f>
        <v/>
      </c>
      <c r="K20" s="150"/>
      <c r="L20" s="151" t="str">
        <f>IFERROR(VLOOKUP(D20,DB!A:I,9,0),"")</f>
        <v/>
      </c>
    </row>
    <row r="21" spans="1:12" ht="15" customHeight="1">
      <c r="A21" s="133"/>
      <c r="B21" s="134" t="str">
        <f>IFERROR(VLOOKUP(D21,DB!A:K,11,0),"")</f>
        <v/>
      </c>
      <c r="C21" s="134"/>
      <c r="D21" s="134"/>
      <c r="E21" s="135"/>
      <c r="F21" s="136"/>
      <c r="G21" s="137">
        <f ca="1">IFERROR(NOW()-F21,"")</f>
        <v>45959.489804861114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45959.489804861114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45959.489804861114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45959.489804861114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45959.489804861114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45959.489804861114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45959.489804861114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80"/>
      <c r="E28" s="135"/>
      <c r="F28" s="136"/>
      <c r="G28" s="137">
        <f ca="1">IFERROR(NOW()-F28,"")</f>
        <v>45959.489804861114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45959.489804861114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45959.489804861114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45959.489804861114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45959.489804861114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45959.489804861114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45959.489804861114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45959.489804861114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45959.489804861114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45959.489804861114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45959.489804861114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45959.489804861114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45959.489804861114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45959.489804861114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45959.489804861114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45959.489804861114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45959.489804861114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45959.489804861114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45959.489804861114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45959.489804861114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45959.489804861114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45959.489804861114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45959.489804861114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45959.489804861114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45959.489804861114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45959.489804861114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45959.489804861114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45959.489804861114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45959.489804861114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45959.489804861114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45959.489804861114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45959.489804861114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45959.489804861114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45959.489804861114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45959.489804861114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45959.489804861114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45959.489804861114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45959.489804861114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45959.489804861114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45959.489804861114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45959.489804861114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45959.489804861114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45959.489804861114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45959.489804861114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45959.489804861114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45959.489804861114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45959.489804861114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45959.489804861114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45959.489804861114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45959.489804861114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45959.489804861114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45959.489804861114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45959.489804861114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45959.489804861114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45959.489804861114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45959.489804861114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45959.489804861114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45959.489804861114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45959.489804861114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45959.489804861114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45959.489804861114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45959.489804861114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45959.489804861114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45959.489804861114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45959.489804861114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45959.489804861114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45959.489804861114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45959.489804861114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45959.489804861114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45959.489804861114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45959.489804861114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45959.489804861114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45959.489804861114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45959.489804861114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45959.489804861114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45959.489804861114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45959.489804861114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45959.489804861114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45959.489804861114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45959.489804861114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45959.489804861114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45959.489804861114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45959.489804861114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45959.489804861114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45959.489804861114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45959.489804861114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45959.489804861114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45959.489804861114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45959.489804861114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45959.489804861114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45959.489804861114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45959.489804861114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45959.489804861114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45959.489804861114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45959.489804861114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45959.489804861114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45959.489804861114</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45959.489804861114</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45959.489804861114</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45959.489804861114</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45959.489804861114</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45959.489804861114</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45959.489804861114</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45959.489804861114</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45959.489804861114</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45959.489804861114</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45959.489804861114</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45959.489804861114</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45959.489804861114</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45959.489804861114</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45959.489804861114</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45959.489804861114</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45959.489804861114</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45959.489804861114</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45959.489804861114</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45959.489804861114</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45959.489804861114</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45959.489804861114</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45959.489804861114</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45959.489804861114</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45959.489804861114</v>
      </c>
      <c r="H148" s="136"/>
      <c r="I148" s="134" t="str">
        <f>IFERROR(VLOOKUP(D148,DB!A:F,6,0),"")</f>
        <v/>
      </c>
      <c r="J148" s="134" t="str">
        <f>IFERROR(VLOOKUP(D148,DB!A:G,7,0),"")</f>
        <v/>
      </c>
      <c r="K148" s="138"/>
      <c r="L148" s="139" t="str">
        <f>IFERROR(VLOOKUP(D148,DB!A:I,9,0),"")</f>
        <v/>
      </c>
    </row>
    <row r="149" spans="1:12" ht="15" customHeight="1">
      <c r="A149" s="133"/>
      <c r="B149" s="134" t="str">
        <f>IFERROR(VLOOKUP(D149,DB!A:K,11,0),"")</f>
        <v/>
      </c>
      <c r="C149" s="134"/>
      <c r="D149" s="134"/>
      <c r="E149" s="135"/>
      <c r="F149" s="136"/>
      <c r="G149" s="137">
        <f ca="1">IFERROR(NOW()-F149,"")</f>
        <v>45959.489804861114</v>
      </c>
      <c r="H149" s="136"/>
      <c r="I149" s="134" t="str">
        <f>IFERROR(VLOOKUP(D149,DB!A:F,6,0),"")</f>
        <v/>
      </c>
      <c r="J149" s="134" t="str">
        <f>IFERROR(VLOOKUP(D149,DB!A:G,7,0),"")</f>
        <v/>
      </c>
      <c r="K149" s="138"/>
      <c r="L149" s="139" t="str">
        <f>IFERROR(VLOOKUP(D149,DB!A:I,9,0),"")</f>
        <v/>
      </c>
    </row>
    <row r="150" spans="1:12" ht="15" customHeight="1">
      <c r="A150" s="133"/>
      <c r="B150" s="134" t="str">
        <f>IFERROR(VLOOKUP(D150,DB!A:K,11,0),"")</f>
        <v/>
      </c>
      <c r="C150" s="134"/>
      <c r="D150" s="134"/>
      <c r="E150" s="135"/>
      <c r="F150" s="136"/>
      <c r="G150" s="137">
        <f ca="1">IFERROR(NOW()-F150,"")</f>
        <v>45959.489804861114</v>
      </c>
      <c r="H150" s="136"/>
      <c r="I150" s="134" t="str">
        <f>IFERROR(VLOOKUP(D150,DB!A:F,6,0),"")</f>
        <v/>
      </c>
      <c r="J150" s="134" t="str">
        <f>IFERROR(VLOOKUP(D150,DB!A:G,7,0),"")</f>
        <v/>
      </c>
      <c r="K150" s="138"/>
      <c r="L150" s="139" t="str">
        <f>IFERROR(VLOOKUP(D150,DB!A:I,9,0),"")</f>
        <v/>
      </c>
    </row>
    <row r="151" spans="1:12" ht="15" customHeight="1">
      <c r="A151" s="133"/>
      <c r="B151" s="134" t="str">
        <f>IFERROR(VLOOKUP(D151,DB!A:K,11,0),"")</f>
        <v/>
      </c>
      <c r="C151" s="134"/>
      <c r="D151" s="134"/>
      <c r="E151" s="135"/>
      <c r="F151" s="136"/>
      <c r="G151" s="137">
        <f ca="1">IFERROR(NOW()-F151,"")</f>
        <v>45959.489804861114</v>
      </c>
      <c r="H151" s="136"/>
      <c r="I151" s="134" t="str">
        <f>IFERROR(VLOOKUP(D151,DB!A:F,6,0),"")</f>
        <v/>
      </c>
      <c r="J151" s="134" t="str">
        <f>IFERROR(VLOOKUP(D151,DB!A:G,7,0),"")</f>
        <v/>
      </c>
      <c r="K151" s="138"/>
      <c r="L151" s="139" t="str">
        <f>IFERROR(VLOOKUP(D151,DB!A:I,9,0),"")</f>
        <v/>
      </c>
    </row>
    <row r="152" spans="1:12" ht="15" customHeight="1">
      <c r="A152" s="145"/>
      <c r="B152" s="146" t="str">
        <f>IFERROR(VLOOKUP(D152,DB!A:K,11,0),"")</f>
        <v/>
      </c>
      <c r="C152" s="146"/>
      <c r="D152" s="146"/>
      <c r="E152" s="147"/>
      <c r="F152" s="148"/>
      <c r="G152" s="149">
        <f ca="1">IFERROR(NOW()-F152,"")</f>
        <v>45959.489804861114</v>
      </c>
      <c r="H152" s="148"/>
      <c r="I152" s="146" t="str">
        <f>IFERROR(VLOOKUP(D152,DB!A:F,6,0),"")</f>
        <v/>
      </c>
      <c r="J152" s="146" t="str">
        <f>IFERROR(VLOOKUP(D152,DB!A:G,7,0),"")</f>
        <v/>
      </c>
      <c r="K152" s="150"/>
      <c r="L152" s="151" t="str">
        <f>IFERROR(VLOOKUP(D152,DB!A:I,9,0),"")</f>
        <v/>
      </c>
    </row>
  </sheetData>
  <customSheetViews>
    <customSheetView guid="{F6042A99-DD27-4453-835D-0834D95730CC}" filter="1" showAutoFilter="1">
      <pageMargins left="0" right="0" top="0" bottom="0" header="0" footer="0"/>
      <autoFilter ref="B1:M1" xr:uid="{D207C4F9-4EC2-48BE-9274-90F94E90BDF9}"/>
    </customSheetView>
  </customSheetViews>
  <dataValidations count="2">
    <dataValidation allowBlank="1" showInputMessage="1" showErrorMessage="1" sqref="E1" xr:uid="{5DBA255D-CDD9-49FB-AD3C-AF70AB4EE696}"/>
    <dataValidation type="list" allowBlank="1" showInputMessage="1" showErrorMessage="1" sqref="E2:E15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2"/>
  <sheetViews>
    <sheetView tabSelected="1" workbookViewId="0">
      <selection activeCell="D12" sqref="D12"/>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134.48996689815249</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0.74772152778314194</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39111</v>
      </c>
      <c r="B5" s="18" t="str">
        <f>IFERROR(VLOOKUP(D5,DB!A:K,11,0),"")</f>
        <v>R2</v>
      </c>
      <c r="C5" s="18">
        <v>1</v>
      </c>
      <c r="D5" s="18" t="s">
        <v>19654</v>
      </c>
      <c r="E5" s="114" t="s">
        <v>39021</v>
      </c>
      <c r="F5" s="115">
        <v>45959.34516203704</v>
      </c>
      <c r="G5" s="116">
        <f ca="1">IFERROR(NOW()-F5,"-")</f>
        <v>0.14464282407425344</v>
      </c>
      <c r="H5" s="115">
        <v>45959.340300925927</v>
      </c>
      <c r="I5" s="18" t="str">
        <f>IFERROR(VLOOKUP(D5,DB!A:F,6,0),"")</f>
        <v>SCECO</v>
      </c>
      <c r="J5" s="18" t="str">
        <f>IFERROR(VLOOKUP(D5,DB!A:G,7,0),"")</f>
        <v>Dead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39113</v>
      </c>
      <c r="B6" s="18" t="str">
        <f>IFERROR(VLOOKUP(D6,DB!A:K,11,0),"")</f>
        <v>R2</v>
      </c>
      <c r="C6" s="18">
        <v>1</v>
      </c>
      <c r="D6" s="18" t="s">
        <v>25711</v>
      </c>
      <c r="E6" s="114"/>
      <c r="F6" s="115"/>
      <c r="G6" s="116">
        <f ca="1">IFERROR(NOW()-F6,"-")</f>
        <v>45959.489804861114</v>
      </c>
      <c r="H6" s="115">
        <v>45959.41710648148</v>
      </c>
      <c r="I6" s="18" t="str">
        <f>IFERROR(VLOOKUP(D6,DB!A:F,6,0),"")</f>
        <v>Generator-SG</v>
      </c>
      <c r="J6" s="18" t="str">
        <f>IFERROR(VLOOKUP(D6,DB!A:G,7,0),"")</f>
        <v>Vandalized</v>
      </c>
      <c r="K6" s="19" t="s">
        <v>39114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45959.489804861114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45959.489804861114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45959.489804861114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45959.489804861114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45959.489804861114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45959.489804861114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45959.489804861114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45959.489804861114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45959.489804861114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45959.489804861114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45959.489804861114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45959.489804861114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45959.489804861114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45959.489804861114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45959.489804861114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45959.489804861114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45959.489804861114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45959.489804861114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45959.489804861114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45959.489804861114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45959.489804861114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45959.489804861114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45959.489804861114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45959.489804861114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45959.489804861114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45959.489804861114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45959.489804861114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45959.489804861114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45959.489804861114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45959.489804861114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45959.489804861114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45959.489804861114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45959.489804861114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45959.489804861114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45959.489804861114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45959.489804861114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45959.489804861114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45959.489804861114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45959.489804861114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45959.489804861114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45959.489804861114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61"/>
      <c r="B48" s="162" t="str">
        <f>IFERROR(VLOOKUP(D48,DB!A:K,11,0),"")</f>
        <v/>
      </c>
      <c r="C48" s="162"/>
      <c r="D48" s="162"/>
      <c r="E48" s="163"/>
      <c r="F48" s="164"/>
      <c r="G48" s="165">
        <f ca="1">IFERROR(NOW()-F48,"-")</f>
        <v>45959.489804861114</v>
      </c>
      <c r="H48" s="164"/>
      <c r="I48" s="162" t="str">
        <f>IFERROR(VLOOKUP(D48,DB!A:F,6,0),"")</f>
        <v/>
      </c>
      <c r="J48" s="162" t="str">
        <f>IFERROR(VLOOKUP(D48,DB!A:G,7,0),"")</f>
        <v/>
      </c>
      <c r="K48" s="166"/>
      <c r="L48" s="162" t="str">
        <f>IFERROR(VLOOKUP(D48,DB!A:I,9,0),"")</f>
        <v/>
      </c>
      <c r="M48" s="162"/>
      <c r="N48" s="162"/>
      <c r="O48" s="162"/>
      <c r="P48" s="162"/>
      <c r="Q48" s="162"/>
      <c r="R48" s="162"/>
      <c r="S48" s="162"/>
      <c r="T48" s="162"/>
      <c r="U48" s="162"/>
      <c r="V48" s="162"/>
      <c r="W48" s="162"/>
      <c r="X48" s="162"/>
      <c r="Y48" s="162"/>
      <c r="Z48" s="162"/>
      <c r="AA48" s="162"/>
      <c r="AB48" s="162"/>
      <c r="AC48" s="162"/>
      <c r="AD48" s="162"/>
      <c r="AE48" s="162"/>
      <c r="AF48" s="162"/>
      <c r="AG48" s="162"/>
      <c r="AH48" s="162"/>
      <c r="AI48" s="162"/>
      <c r="AJ48" s="162"/>
      <c r="AK48" s="162"/>
      <c r="AL48" s="162"/>
      <c r="AM48" s="162"/>
      <c r="AN48" s="162"/>
      <c r="AO48" s="162"/>
      <c r="AP48" s="162"/>
      <c r="AQ48" s="162"/>
      <c r="AR48" s="162"/>
      <c r="AS48" s="162"/>
      <c r="AT48" s="162"/>
      <c r="AU48" s="162"/>
      <c r="AV48" s="162"/>
      <c r="AW48" s="162"/>
      <c r="AX48" s="162"/>
      <c r="AY48" s="162"/>
      <c r="AZ48" s="162"/>
      <c r="BA48" s="162"/>
      <c r="BB48" s="162"/>
      <c r="BC48" s="162"/>
      <c r="BD48" s="162"/>
      <c r="BE48" s="162"/>
      <c r="BF48" s="162"/>
      <c r="BG48" s="162"/>
      <c r="BH48" s="162"/>
      <c r="BI48" s="162"/>
      <c r="BJ48" s="162"/>
      <c r="BK48" s="162"/>
      <c r="BL48" s="162"/>
      <c r="BM48" s="162"/>
      <c r="BN48" s="162"/>
      <c r="BO48" s="162"/>
      <c r="BP48" s="162"/>
      <c r="BQ48" s="162"/>
      <c r="BR48" s="162"/>
      <c r="BS48" s="162"/>
      <c r="BT48" s="162"/>
      <c r="BU48" s="162"/>
      <c r="BV48" s="162"/>
      <c r="BW48" s="162"/>
      <c r="BX48" s="162"/>
      <c r="BY48" s="162"/>
      <c r="BZ48" s="162"/>
      <c r="CA48" s="162"/>
      <c r="CB48" s="162"/>
      <c r="CC48" s="162"/>
      <c r="CD48" s="162"/>
      <c r="CE48" s="162"/>
      <c r="CF48" s="162"/>
      <c r="CG48" s="162"/>
      <c r="CH48" s="162"/>
      <c r="CI48" s="162"/>
      <c r="CJ48" s="167"/>
    </row>
    <row r="49" spans="1:88" ht="31.5" customHeight="1">
      <c r="A49" s="113"/>
      <c r="B49" s="18" t="str">
        <f>IFERROR(VLOOKUP(D49,DB!A:K,11,0),"")</f>
        <v/>
      </c>
      <c r="C49" s="18"/>
      <c r="D49" s="18"/>
      <c r="E49" s="114"/>
      <c r="F49" s="115"/>
      <c r="G49" s="116">
        <f ca="1">IFERROR(NOW()-F49,"-")</f>
        <v>45959.489804861114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45959.489804861114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45959.489804861114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45959.489804861114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45959.489804861114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45959.489804861114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45959.489804861114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45959.489804861114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45959.489804861114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45959.489804861114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45959.489804861114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45959.489804861114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45959.489804861114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45959.489804861114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45959.489804861114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45959.489804861114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45959.489804861114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45959.489804861114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45959.489804861114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45959.489804861114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45959.489804861114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45959.489804861114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45959.489804861114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45959.489804861114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45959.489804861114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45959.489804861114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45959.489804861114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45959.489804861114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45959.489804861114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45959.489804861114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45959.489804861114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45959.489804861114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45959.489804861114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45959.489804861114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45959.489804861114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45959.489804861114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45959.489804861114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45959.489804861114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45959.489804861114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45959.489804861114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45959.489804861114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45959.489804861114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45959.489804861114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45959.489804861114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45959.489804861114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45959.489804861114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45959.489804861114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45959.489804861114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45959.489804861114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45959.489804861114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45959.489804861114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45959.489804861114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45959.489804861114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45959.489804861114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45959.489804861114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45959.489804861114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45959.489804861114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45959.489804861114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45959.489804861114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45959.489804861114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45959.489804861114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45959.489804861114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45959.489804861114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45959.489804861114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45959.489804861114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45959.489804861114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45959.489804861114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45959.489804861114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45959.489804861114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45959.489804861114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45959.489804861114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45959.489804861114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45959.489804861114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45959.489804861114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45959.489804861114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45959.489804861114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45959.489804861114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45959.489804861114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45959.489804861114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45959.489804861114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45959.489804861114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45959.489804861114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45959.489804861114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45959.489804861114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45959.489804861114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45959.489804861114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45959.489804861114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45959.489804861114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45959.489804861114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45959.489804861114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45959.489804861114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45959.489804861114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45959.489804861114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45959.489804861114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45959.489804861114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45959.489804861114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45959.489804861114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45959.489804861114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45959.489804861114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45959.489804861114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45959.489804861114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45959.489804861114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45959.489804861114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45959.489804861114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45959.489804861114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45959.489804861114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45959.489804861114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45959.489804861114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45959.489804861114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45959.489804861114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45959.489804861114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45959.489804861114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45959.489804861114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45959.489804861114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45959.489804861114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45959.489804861114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45959.489804861114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45959.489804861114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45959.489804861114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45959.489804861114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45959.489804861114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45959.489804861114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45959.489804861114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45959.489804861114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45959.489804861114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45959.489804861114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45959.489804861114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45959.489804861114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45959.489804861114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45959.489804861114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45959.489804861114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45959.489804861114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45959.489804861114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45959.489804861114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45959.489804861114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45959.489804861114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45959.489804861114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45959.489804861114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45959.489804861114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45959.489804861114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45959.489804861114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45959.489804861114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45959.489804861114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61"/>
      <c r="B192" s="162" t="str">
        <f>IFERROR(VLOOKUP(D192,DB!A:K,11,0),"")</f>
        <v/>
      </c>
      <c r="C192" s="162"/>
      <c r="D192" s="162"/>
      <c r="E192" s="163"/>
      <c r="F192" s="164"/>
      <c r="G192" s="165">
        <f ca="1">IFERROR(NOW()-F192,"-")</f>
        <v>45959.489804861114</v>
      </c>
      <c r="H192" s="164"/>
      <c r="I192" s="162" t="str">
        <f>IFERROR(VLOOKUP(D192,DB!A:F,6,0),"")</f>
        <v/>
      </c>
      <c r="J192" s="162" t="str">
        <f>IFERROR(VLOOKUP(D192,DB!A:G,7,0),"")</f>
        <v/>
      </c>
      <c r="K192" s="166"/>
      <c r="L192" s="162" t="str">
        <f>IFERROR(VLOOKUP(D192,DB!A:I,9,0),"")</f>
        <v/>
      </c>
      <c r="M192" s="162"/>
      <c r="N192" s="162"/>
      <c r="O192" s="162"/>
      <c r="P192" s="162"/>
      <c r="Q192" s="162"/>
      <c r="R192" s="162"/>
      <c r="S192" s="162"/>
      <c r="T192" s="162"/>
      <c r="U192" s="162"/>
      <c r="V192" s="162"/>
      <c r="W192" s="162"/>
      <c r="X192" s="162"/>
      <c r="Y192" s="162"/>
      <c r="Z192" s="162"/>
      <c r="AA192" s="162"/>
      <c r="AB192" s="162"/>
      <c r="AC192" s="162"/>
      <c r="AD192" s="162"/>
      <c r="AE192" s="162"/>
      <c r="AF192" s="162"/>
      <c r="AG192" s="162"/>
      <c r="AH192" s="162"/>
      <c r="AI192" s="162"/>
      <c r="AJ192" s="162"/>
      <c r="AK192" s="162"/>
      <c r="AL192" s="162"/>
      <c r="AM192" s="162"/>
      <c r="AN192" s="162"/>
      <c r="AO192" s="162"/>
      <c r="AP192" s="162"/>
      <c r="AQ192" s="162"/>
      <c r="AR192" s="162"/>
      <c r="AS192" s="162"/>
      <c r="AT192" s="162"/>
      <c r="AU192" s="162"/>
      <c r="AV192" s="162"/>
      <c r="AW192" s="162"/>
      <c r="AX192" s="162"/>
      <c r="AY192" s="162"/>
      <c r="AZ192" s="162"/>
      <c r="BA192" s="162"/>
      <c r="BB192" s="162"/>
      <c r="BC192" s="162"/>
      <c r="BD192" s="162"/>
      <c r="BE192" s="162"/>
      <c r="BF192" s="162"/>
      <c r="BG192" s="162"/>
      <c r="BH192" s="162"/>
      <c r="BI192" s="162"/>
      <c r="BJ192" s="162"/>
      <c r="BK192" s="162"/>
      <c r="BL192" s="162"/>
      <c r="BM192" s="162"/>
      <c r="BN192" s="162"/>
      <c r="BO192" s="162"/>
      <c r="BP192" s="162"/>
      <c r="BQ192" s="162"/>
      <c r="BR192" s="162"/>
      <c r="BS192" s="162"/>
      <c r="BT192" s="162"/>
      <c r="BU192" s="162"/>
      <c r="BV192" s="162"/>
      <c r="BW192" s="162"/>
      <c r="BX192" s="162"/>
      <c r="BY192" s="162"/>
      <c r="BZ192" s="162"/>
      <c r="CA192" s="162"/>
      <c r="CB192" s="162"/>
      <c r="CC192" s="162"/>
      <c r="CD192" s="162"/>
      <c r="CE192" s="162"/>
      <c r="CF192" s="162"/>
      <c r="CG192" s="162"/>
      <c r="CH192" s="162"/>
      <c r="CI192" s="162"/>
      <c r="CJ192" s="167"/>
    </row>
  </sheetData>
  <dataValidations count="2">
    <dataValidation allowBlank="1" showInputMessage="1" showErrorMessage="1" sqref="E1" xr:uid="{4D935161-CDD3-4592-B877-3FB59C99E142}"/>
    <dataValidation type="list" allowBlank="1" showInputMessage="1" showErrorMessage="1" sqref="E3:E19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39115</v>
      </c>
      <c r="B2" s="63" t="str">
        <f>IFERROR(VLOOKUP(D2,DB!A:K,11,0),"")</f>
        <v>R3</v>
      </c>
      <c r="C2" s="18">
        <v>3</v>
      </c>
      <c r="D2" s="63" t="s">
        <v>23959</v>
      </c>
      <c r="E2" s="18" t="s">
        <v>39021</v>
      </c>
      <c r="F2" s="20" t="s">
        <v>39116</v>
      </c>
      <c r="G2" s="21" t="str">
        <f t="shared" ref="G2:G64" ca="1" si="0">IFERROR(NOW()-F2,"-")</f>
        <v>-</v>
      </c>
      <c r="H2" s="22">
        <v>45959.476423611108</v>
      </c>
      <c r="I2" s="19" t="str">
        <f>IFERROR(VLOOKUP(D2,DB!A:F,6,0),"")</f>
        <v>SCECO</v>
      </c>
      <c r="J2" s="18" t="str">
        <f>IFERROR(VLOOKUP(D2,DB!A:G,7,0),"")</f>
        <v>Dead</v>
      </c>
      <c r="K2" s="46" t="s">
        <v>39117</v>
      </c>
      <c r="L2" s="23" t="str">
        <f>IFERROR(VLOOKUP(D2,DB!A:I,9,0),"")</f>
        <v>Latis</v>
      </c>
    </row>
    <row r="3" spans="1:13" ht="15" customHeight="1">
      <c r="A3" s="19" t="s">
        <v>39118</v>
      </c>
      <c r="B3" s="63" t="str">
        <f>IFERROR(VLOOKUP(D3,DB!A:K,11,0),"")</f>
        <v>R3</v>
      </c>
      <c r="C3" s="18"/>
      <c r="D3" s="18" t="s">
        <v>19061</v>
      </c>
      <c r="E3" s="18"/>
      <c r="F3" s="20"/>
      <c r="G3" s="21">
        <f t="shared" ca="1" si="0"/>
        <v>45959.489804861114</v>
      </c>
      <c r="H3" s="22">
        <v>45959.464236111111</v>
      </c>
      <c r="I3" s="19" t="str">
        <f>IFERROR(VLOOKUP(D3,DB!A:F,6,0),"")</f>
        <v>SCECO</v>
      </c>
      <c r="J3" s="18" t="str">
        <f>IFERROR(VLOOKUP(D3,DB!A:G,7,0),"")</f>
        <v>Dead</v>
      </c>
      <c r="K3" s="46" t="s">
        <v>39119</v>
      </c>
      <c r="L3" s="23" t="str">
        <f>IFERROR(VLOOKUP(D3,DB!A:I,9,0),"")</f>
        <v>Latis</v>
      </c>
    </row>
    <row r="4" spans="1:13" ht="15" customHeight="1">
      <c r="A4" s="19"/>
      <c r="B4" s="63" t="str">
        <f>IFERROR(VLOOKUP(D4,DB!A:K,11,0),"")</f>
        <v/>
      </c>
      <c r="C4" s="18"/>
      <c r="D4" s="18"/>
      <c r="E4" s="18"/>
      <c r="F4" s="20"/>
      <c r="G4" s="21">
        <f t="shared" ca="1" si="0"/>
        <v>45959.489804861114</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45959.489804861114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45959.489804861114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45959.489804861114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45959.489804861114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45959.489804861114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45959.489804861114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45959.489804861114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45959.489804861114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45959.489804861114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45959.489804861114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45959.489804861114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45959.489804861114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45959.489804861114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45959.489804861114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45959.489804861114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45959.489804861114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45959.489804861114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45959.489804861114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45959.489804861114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45959.489804861114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45959.489804861114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45959.489804861114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45959.489804861114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45959.489804861114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45959.489804861114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45959.489804861114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45959.489804861114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45959.489804861114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45959.489804861114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45959.489804861114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45959.489804861114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45959.489804861114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45959.489804861114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45959.489804861114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45959.489804861114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45959.489804861114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45959.489804861114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45959.489804861114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45959.489804861114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45959.489804861114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45959.489804861114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45959.489804861114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45959.489804861114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45959.489804861114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45959.489804861114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45959.489804861114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45959.489804861114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45959.489804861114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45959.489804861114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45959.489804861114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45959.489804861114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45959.489804861114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45959.489804861114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45959.489804861114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45959.489804861114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45959.489804861114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45959.489804861114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45959.489804861114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45959.489804861114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45959.489804861114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45959.489804861114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45959.489804861114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45959.489804861114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45959.489804861114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45959.489804861114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45959.489804861114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45959.489804861114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45959.489804861114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45959.489804861114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45959.489804861114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45959.489804861114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45959.489804861114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45959.489804861114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45959.489804861114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45959.489804861114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45959.489804861114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45959.489804861114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45959.489804861114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45959.489804861114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45959.489804861114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45959.489804861114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45959.489804861114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45959.489804861114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45959.489804861114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45959.489804861114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45959.489804861114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45959.489804861114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45959.489804861114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45959.489804861114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45959.489804861114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45959.489804861114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45959.489804861114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45959.489804861114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45959.489804861114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45959.489804861114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45959.489804861114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45959.489804861114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45959.489804861114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45959.489804861114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45959.489804861114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45959.489804861114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45959.489804861114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45959.489804861114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45959.489804861114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45959.489804861114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45959.489804861114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45959.489804861114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45959.489804861114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45959.489804861114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45959.489804861114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45959.489804861114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45959.489804861114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45959.489804861114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45959.489804861114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45959.489804861114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45959.489804861114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45959.489804861114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45959.489804861114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45959.489804861114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45959.489804861114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45959.489804861114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45959.489804861114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45959.489804861114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45959.489804861114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45959.489804861114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45959.489804861114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45959.489804861114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45959.489804861114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45959.489804861114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45959.489804861114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45959.489804861114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45959.489804861114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45959.489804861114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45959.489804861114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45959.489804861114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45959.489804861114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45959.489804861114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45959.489804861114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45959.489804861114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45959.489804861114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45959.489804861114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45959.489804861114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45959.489804861114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45959.489804861114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45959.489804861114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45959.489804861114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45959.489804861114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45959.489804861114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45959.489804861114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45959.489804861114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45959.489804861114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45959.489804861114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45959.489804861114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45959.489804861114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45959.489804861114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45959.489804861114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45959.489804861114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45959.489804861114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45959.489804861114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45959.489804861114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45959.489804861114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45959.489804861114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45959.489804861114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45959.489804861114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45959.489804861114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45959.489804861114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45959.489804861114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45959.489804861114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45959.489804861114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45959.489804861114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45959.489804861114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45959.489804861114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45959.489804861114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45959.489804861114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45959.489804861114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45959.489804861114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45959.489804861114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45959.489804861114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45959.489804861114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45959.489804861114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45959.489804861114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45959.489804861114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45959.489804861114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45959.489804861114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45959.489804861114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45959.489804861114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45959.489804861114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45959.489804861114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45959.489804861114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45959.489804861114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45959.489804861114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45959.489804861114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45959.489804861114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45959.489804861114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45959.489804861114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45959.489804861114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45959.489804861114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45959.489804861114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45959.489804861114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45959.489804861114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45959.489804861114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45959.489804861114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45959.489804861114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45959.489804861114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45959.489804861114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45959.489804861114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45959.489804861114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45959.489804861114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45959.489804861114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45959.489804861114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45959.489804861114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45959.489804861114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45959.489804861114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45959.489804861114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45959.489804861114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45959.489804861114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45959.489804861114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45959.489804861114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45959.489804861114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45959.489804861114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45959.489804861114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45959.489804861114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45959.489804861114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45959.489804861114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45959.489804861114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45959.489804861114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45959.489804861114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45959.489804861114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45959.489804861114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45959.489804861114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45959.489804861114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45959.489804861114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45959.489804861114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45959.489804861114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45959.489804861114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45959.489804861114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45959.489804861114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45959.489804861114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45959.489804861114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45959.489804861114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45959.489804861114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45959.489804861114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45959.489804861114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45959.489804861114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45959.489804861114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45959.489804861114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45959.489804861114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45959.489804861114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45959.489804861114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45959.489804861114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45959.489804861114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45959.489804861114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45959.489804861114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45959.489804861114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45959.489804861114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45959.489804861114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45959.489804861114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45959.489804861114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45959.489804861114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45959.489804861114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45959.489804861114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45959.489804861114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45959.489804861114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45959.489804861114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45959.489804861114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45959.489804861114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45959.489804861114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45959.489804861114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45959.489804861114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45959.489804861114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45959.489804861114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45959.489804861114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45959.489804861114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45959.489804861114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45959.489804861114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45959.489804861114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45959.489804861114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45959.489804861114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45959.489804861114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45959.489804861114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45959.489804861114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45959.489804861114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45959.489804861114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45959.489804861114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45959.489804861114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45959.489804861114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45959.489804861114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45959.489804861114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45959.489804861114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45959.489804861114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45959.489804861114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45959.489804861114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45959.489804861114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45959.489804861114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45959.489804861114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45959.489804861114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45959.489804861114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45959.489804861114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45959.489804861114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45959.489804861114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45959.489804861114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45959.489804861114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45959.489804861114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45959.489804861114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45959.489804861114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45959.489804861114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45959.489804861114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45959.489804861114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45959.489804861114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45959.489804861114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45959.489804861114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45959.489804861114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45959.489804861114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45959.489804861114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45959.489804861114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45959.489804861114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45959.489804861114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45959.489804861114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45959.489804861114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45959.489804861114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45959.489804861114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45959.489804861114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45959.489804861114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45959.489804861114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45959.489804861114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45959.489804861114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45959.489804861114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45959.489804861114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45959.489804861114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45959.489804861114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45959.489804861114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45959.489804861114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45959.489804861114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45959.489804861114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45959.489804861114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45959.489804861114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45959.489804861114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45959.489804861114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45959.489804861114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45959.489804861114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45959.489804861114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45959.489804861114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45959.489804861114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45959.489804861114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45959.489804861114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45959.489804861114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45959.489804861114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45959.489804861114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45959.489804861114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45959.489804861114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45959.489804861114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45959.489804861114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45959.489804861114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45959.489804861114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45959.489804861114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45959.489804861114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45959.489804861114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45959.489804861114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45959.489804861114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45959.489804861114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45959.489804861114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45959.489804861114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45959.489804861114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45959.489804861114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45959.489804861114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45959.489804861114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45959.489804861114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45959.489804861114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45959.489804861114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45959.489804861114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45959.489804861114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45959.489804861114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45959.489804861114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45959.489804861114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45959.489804861114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45959.489804861114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45959.489804861114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45959.489804861114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45959.489804861114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45959.489804861114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45959.489804861114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45959.489804861114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45959.489804861114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45959.489804861114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45959.489804861114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45959.489804861114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45959.489804861114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45959.489804861114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45959.489804861114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45959.489804861114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45959.489804861114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45959.489804861114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45959.489804861114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45959.489804861114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45959.489804861114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45959.489804861114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45959.489804861114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45959.489804861114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45959.489804861114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45959.489804861114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45959.489804861114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45959.489804861114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45959.489804861114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45959.489804861114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45959.489804861114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45959.489804861114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45959.489804861114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45959.489804861114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45959.489804861114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45959.489804861114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45959.489804861114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45959.489804861114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45959.489804861114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45959.489804861114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45959.489804861114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45959.489804861114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45959.489804861114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45959.489804861114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45959.489804861114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45959.489804861114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45959.489804861114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45959.489804861114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45959.489804861114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45959.489804861114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45959.489804861114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45959.489804861114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45959.489804861114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45959.489804861114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45959.489804861114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45959.489804861114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45959.489804861114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45959.489804861114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45959.489804861114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45959.489804861114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45959.489804861114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45959.489804861114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45959.489804861114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45959.489804861114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45959.489804861114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45959.489804861114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45959.489804861114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45959.489804861114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45959.489804861114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45959.489804861114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45959.489804861114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45959.489804861114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45959.489804861114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45959.489804861114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45959.489804861114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45959.489804861114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45959.489804861114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45959.489804861114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45959.489804861114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45959.489804861114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45959.489804861114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45959.489804861114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45959.489804861114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45959.489804861114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45959.489804861114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45959.489804861114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45959.489804861114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45959.489804861114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45959.489804861114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45959.489804861114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45959.489804861114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45959.489804861114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45959.489804861114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45959.489804861114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45959.489804861114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45959.489804861114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45959.489804861114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45959.489804861114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45959.489804861114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45959.489804861114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45959.489804861114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45959.489804861114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45959.489804861114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45959.489804861114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45959.489804861114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45959.489804861114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45959.489804861114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45959.489804861114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45959.489804861114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45959.489804861114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45959.489804861114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45959.489804861114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45959.489804861114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45959.489804861114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45959.489804861114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45959.489804861114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45959.489804861114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45959.489804861114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45959.489804861114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45959.489804861114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45959.489804861114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45959.489804861114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45959.489804861114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45959.489804861114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45959.489804861114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45959.489804861114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45959.489804861114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45959.489804861114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45959.489804861114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45959.489804861114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45959.489804861114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45959.489804861114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45959.489804861114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45959.489804861114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45959.489804861114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45959.489804861114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45959.489804861114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45959.489804861114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45959.489804861114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45959.489804861114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45959.489804861114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45959.489804861114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45959.489804861114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45959.489804861114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45959.489804861114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45959.489804861114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45959.489804861114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45959.489804861114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45959.489804861114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45959.489804861114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45959.489804861114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45959.489804861114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45959.489804861114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45959.489804861114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45959.489804861114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45959.489804861114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45959.489804861114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45959.489804861114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45959.489804861114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45959.489804861114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45959.489804861114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45959.489804861114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45959.489804861114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45959.489804861114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45959.489804861114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45959.489804861114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45959.489804861114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45959.489804861114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45959.489804861114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45959.489804861114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45959.489804861114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45959.489804861114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45959.489804861114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45959.489804861114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45959.489804861114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45959.489804861114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45959.489804861114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45959.489804861114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45959.489804861114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45959.489804861114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45959.489804861114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45959.489804861114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45959.489804861114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45959.489804861114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45959.489804861114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45959.489804861114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45959.489804861114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45959.489804861114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45959.489804861114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45959.489804861114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45959.489804861114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45959.489804861114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45959.489804861114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45959.489804861114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45959.489804861114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45959.489804861114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45959.489804861114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45959.489804861114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45959.489804861114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45959.489804861114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45959.489804861114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45959.489804861114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45959.489804861114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45959.489804861114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45959.489804861114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45959.489804861114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45959.489804861114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45959.489804861114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45959.489804861114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45959.489804861114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45959.489804861114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45959.489804861114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45959.489804861114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45959.489804861114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45959.489804861114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45959.489804861114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45959.489804861114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45959.489804861114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45959.489804861114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45959.489804861114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45959.489804861114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45959.489804861114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45959.489804861114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45959.489804861114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45959.489804861114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45959.489804861114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45959.489804861114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45959.489804861114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45959.489804861114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45959.489804861114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45959.489804861114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45959.489804861114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45959.489804861114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45959.489804861114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45959.489804861114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45959.489804861114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45959.489804861114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45959.489804861114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45959.489804861114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45959.489804861114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45959.489804861114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45959.489804861114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45959.489804861114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45959.489804861114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45959.489804861114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45959.489804861114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45959.489804861114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45959.489804861114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45959.489804861114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45959.489804861114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45959.489804861114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45959.489804861114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45959.489804861114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45959.489804861114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45959.489804861114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45959.489804861114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45959.489804861114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45959.489804861114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45959.489804861114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45959.489804861114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45959.489804861114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45959.489804861114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45959.489804861114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45959.489804861114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45959.489804861114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45959.489804861114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45959.489804861114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45959.489804861114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45959.489804861114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45959.489804861114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45959.489804861114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45959.489804861114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45959.489804861114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45959.489804861114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45959.489804861114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45959.489804861114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45959.489804861114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45959.489804861114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45959.489804861114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45959.489804861114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45959.489804861114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45959.489804861114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45959.489804861114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45959.489804861114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45959.489804861114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45959.489804861114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45959.489804861114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45959.489804861114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45959.489804861114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45959.489804861114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45959.489804861114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45959.489804861114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45959.489804861114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45959.489804861114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45959.489804861114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45959.489804861114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45959.489804861114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45959.489804861114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45959.489804861114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45959.489804861114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45959.489804861114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45959.489804861114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45959.489804861114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45959.489804861114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45959.489804861114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45959.489804861114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45959.489804861114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45959.489804861114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45959.489804861114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45959.489804861114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45959.489804861114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45959.489804861114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45959.489804861114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45959.489804861114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45959.489804861114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45959.489804861114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45959.489804861114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45959.489804861114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45959.489804861114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45959.489804861114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45959.489804861114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45959.489804861114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45959.489804861114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45959.489804861114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45959.489804861114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45959.489804861114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45959.489804861114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45959.489804861114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45959.489804861114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45959.489804861114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45959.489804861114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45959.489804861114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45959.489804861114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45959.489804861114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45959.489804861114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45959.489804861114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45959.489804861114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45959.489804861114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45959.489804861114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45959.489804861114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45959.489804861114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45959.489804861114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45959.489804861114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45959.489804861114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45959.489804861114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45959.489804861114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45959.489804861114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45959.489804861114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45959.489804861114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45959.489804861114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45959.489804861114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45959.489804861114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45959.489804861114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45959.489804861114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45959.489804861114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45959.489804861114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45959.489804861114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45959.489804861114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45959.489804861114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45959.489804861114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45959.489804861114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45959.489804861114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45959.489804861114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45959.489804861114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45959.489804861114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45959.489804861114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45959.489804861114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45959.489804861114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45959.489804861114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45959.489804861114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45959.489804861114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45959.489804861114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45959.489804861114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45959.489804861114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45959.489804861114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45959.489804861114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45959.489804861114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45959.489804861114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45959.489804861114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45959.489804861114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45959.489804861114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45959.489804861114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45959.489804861114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45959.489804861114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45959.489804861114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45959.489804861114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45959.489804861114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45959.489804861114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45959.489804861114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45959.489804861114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45959.489804861114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45959.489804861114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45959.489804861114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45959.489804861114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45959.489804861114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45959.489804861114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45959.489804861114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45959.489804861114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45959.489804861114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45959.489804861114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45959.489804861114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45959.489804861114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45959.489804861114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45959.489804861114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45959.489804861114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45959.489804861114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45959.489804861114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45959.489804861114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45959.489804861114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45959.489804861114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45959.489804861114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45959.489804861114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45959.489804861114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45959.489804861114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45959.489804861114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45959.489804861114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45959.489804861114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45959.489804861114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45959.489804861114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45959.489804861114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45959.489804861114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45959.489804861114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45959.489804861114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45959.489804861114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45959.489804861114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45959.489804861114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45959.489804861114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45959.489804861114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45959.489804861114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45959.489804861114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45959.489804861114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45959.489804861114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45959.489804861114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45959.489804861114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45959.489804861114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45959.489804861114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45959.489804861114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45959.489804861114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45959.489804861114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45959.489804861114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45959.489804861114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45959.489804861114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45959.489804861114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45959.489804861114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45959.489804861114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45959.489804861114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45959.489804861114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45959.489804861114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45959.489804861114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45959.489804861114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45959.489804861114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45959.489804861114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45959.489804861114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45959.489804861114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45959.489804861114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45959.489804861114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45959.489804861114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45959.489804861114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45959.489804861114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45959.489804861114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45959.489804861114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45959.489804861114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45959.489804861114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45959.489804861114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45959.489804861114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45959.489804861114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45959.489804861114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45959.489804861114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45959.489804861114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45959.489804861114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45959.489804861114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45959.489804861114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45959.489804861114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45959.489804861114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45959.489804861114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45959.489804861114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45959.489804861114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45959.489804861114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45959.489804861114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45959.489804861114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45959.489804861114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45959.489804861114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45959.489804861114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45959.489804861114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45959.489804861114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45959.489804861114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45959.489804861114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45959.489804861114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45959.489804861114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45959.489804861114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45959.489804861114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45959.489804861114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45959.489804861114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45959.489804861114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45959.489804861114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45959.489804861114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45959.489804861114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45959.489804861114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45959.489804861114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45959.489804861114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45959.489804861114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45959.489804861114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45959.489804861114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45959.489804861114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45959.489804861114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45959.489804861114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45959.489804861114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45959.489804861114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45959.489804861114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45959.489804861114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45959.489804861114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45959.489804861114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45959.489804861114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45959.489804861114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45959.489804861114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45959.489804861114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45959.489804861114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45959.489804861114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45959.489804861114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45959.489804861114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45959.489804861114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45959.489804861114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45959.489804861114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45959.489804861114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45959.489804861114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45959.489804861114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45959.489804861114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45959.489804861114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45959.489804861114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45959.489804861114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45959.489804861114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45959.489804861114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45959.489804861114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45959.489804861114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45959.489804861114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45959.489804861114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45959.489804861114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45959.489804861114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45959.489804861114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45959.489804861114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45959.489804861114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45959.489804861114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45959.489804861114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45959.489804861114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45959.489804861114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45959.489804861114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45959.489804861114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45959.489804861114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45959.489804861114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45959.489804861114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45959.489804861114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45959.489804861114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45959.489804861114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45959.489804861114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45959.489804861114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45959.489804861114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45959.489804861114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45959.489804861114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45959.489804861114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45959.489804861114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45959.489804861114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45959.489804861114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45959.489804861114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45959.489804861114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45959.489804861114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45959.489804861114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45959.489804861114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45959.489804861114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45959.489804861114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45959.489804861114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45959.489804861114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45959.489804861114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45959.489804861114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45959.489804861114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45959.489804861114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45959.489804861114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45959.489804861114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45959.489804861114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45959.489804861114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45959.489804861114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45959.489804861114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45959.489804861114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45959.489804861114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45959.489804861114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45959.489804861114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45959.489804861114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45959.489804861114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45959.489804861114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45959.489804861114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45959.489804861114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45959.489804861114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45959.489804861114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45959.489804861114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45959.489804861114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45959.489804861114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45959.489804861114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45959.489804861114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45959.489804861114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45959.489804861114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45959.489804861114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45959.489804861114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45959.489804861114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45959.489804861114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45959.489804861114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45959.489804861114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45959.489804861114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45959.489804861114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45959.489804861114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45959.489804861114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45959.489804861114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45959.489804861114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45959.489804861114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45959.489804861114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45959.489804861114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45959.489804861114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45959.489804861114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45959.489804861114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45959.489804861114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45959.489804861114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45959.489804861114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45959.489804861114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45959.489804861114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45959.489804861114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45959.489804861114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45959.489804861114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45959.489804861114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45959.489804861114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45959.489804861114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45959.489804861114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45959.489804861114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45959.489804861114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45959.489804861114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45959.489804861114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45959.489804861114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45959.489804861114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45959.489804861114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45959.489804861114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45959.489804861114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45959.489804861114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45959.489804861114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45959.489804861114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45959.489804861114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45959.489804861114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45959.489804861114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45959.489804861114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45959.489804861114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45959.489804861114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45959.489804861114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45959.489804861114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45959.489804861114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45959.489804861114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45959.489804861114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45959.489804861114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45959.489804861114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45959.489804861114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45959.489804861114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45959.489804861114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45959.489804861114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45959.489804861114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45959.489804861114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45959.489804861114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45959.489804861114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45959.489804861114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45959.489804861114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45959.489804861114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45959.489804861114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45959.489804861114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45959.489804861114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45959.489804861114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45959.489804861114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45959.489804861114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45959.489804861114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45959.489804861114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45959.489804861114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45959.489804861114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45959.489804861114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45959.489804861114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45959.489804861114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45959.489804861114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45959.489804861114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45959.489804861114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45959.489804861114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45959.489804861114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45959.489804861114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45959.489804861114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45959.489804861114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45959.489804861114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45959.489804861114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45959.489804861114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45959.489804861114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45959.489804861114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45959.489804861114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45959.489804861114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45959.489804861114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45959.489804861114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45959.489804861114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45959.489804861114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45959.489804861114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45959.489804861114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45959.489804861114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45959.489804861114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45959.489804861114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45959.489804861114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45959.489804861114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45959.489804861114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45959.489804861114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45959.489804861114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45959.489804861114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45959.489804861114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45959.489804861114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45959.489804861114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45959.489804861114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45959.489804861114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45959.489804861114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45959.489804861114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45959.489804861114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45959.489804861114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45959.489804861114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45959.489804861114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45959.489804861114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45959.489804861114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45959.489804861114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45959.489804861114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45959.489804861114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45959.489804861114</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7"/>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39120</v>
      </c>
      <c r="B2" s="94" t="str">
        <f>IFERROR(VLOOKUP(D2,DB!A:K,11,0),"")</f>
        <v>R4</v>
      </c>
      <c r="C2" s="97">
        <v>1</v>
      </c>
      <c r="D2" s="94" t="s">
        <v>35092</v>
      </c>
      <c r="E2" s="98" t="s">
        <v>39021</v>
      </c>
      <c r="F2" s="99">
        <v>45703.480717592596</v>
      </c>
      <c r="G2" s="100">
        <f ca="1">IFERROR(NOW()-F2,"")</f>
        <v>256.00908726851776</v>
      </c>
      <c r="H2" s="99">
        <v>45703.474768518521</v>
      </c>
      <c r="I2" s="99" t="str">
        <f>IFERROR(VLOOKUP(D2,DB!A:F,6,0),"")</f>
        <v>SCECO</v>
      </c>
      <c r="J2" s="99" t="str">
        <f>IFERROR(VLOOKUP(D2,DB!A:G,7,0),"")</f>
        <v>Dead</v>
      </c>
      <c r="K2" s="101" t="s">
        <v>39121</v>
      </c>
      <c r="L2" s="94" t="str">
        <f>IFERROR(VLOOKUP(D2,DB!A:I,9,0),"")</f>
        <v>Latis</v>
      </c>
    </row>
    <row r="3" spans="1:16" ht="15" customHeight="1">
      <c r="A3" s="119" t="s">
        <v>39122</v>
      </c>
      <c r="B3" s="119" t="str">
        <f>IFERROR(VLOOKUP(D3,DB!A:K,11,0),"")</f>
        <v>R4</v>
      </c>
      <c r="C3" s="120">
        <v>1</v>
      </c>
      <c r="D3" s="94" t="s">
        <v>28974</v>
      </c>
      <c r="E3" s="98" t="s">
        <v>39021</v>
      </c>
      <c r="F3" s="123"/>
      <c r="G3" s="124">
        <f ca="1">IFERROR(NOW()-F3,"")</f>
        <v>45959.489804861114</v>
      </c>
      <c r="H3" s="123">
        <v>45959.359988425924</v>
      </c>
      <c r="I3" s="119" t="str">
        <f>IFERROR(VLOOKUP(D3,DB!A:F,6,0),"")</f>
        <v>SCECO</v>
      </c>
      <c r="J3" s="119" t="str">
        <f>IFERROR(VLOOKUP(D3,DB!A:G,7,0),"")</f>
        <v>Weak</v>
      </c>
      <c r="K3" s="125" t="s">
        <v>39123</v>
      </c>
      <c r="L3" s="121" t="str">
        <f>IFERROR(VLOOKUP(D3,DB!A:I,9,0),"")</f>
        <v>Latis</v>
      </c>
    </row>
    <row r="4" spans="1:16" ht="15" customHeight="1">
      <c r="A4" s="119" t="s">
        <v>39124</v>
      </c>
      <c r="B4" s="119" t="str">
        <f>IFERROR(VLOOKUP(D4,DB!A:K,11,0),"")</f>
        <v>R4</v>
      </c>
      <c r="C4" s="120">
        <v>3</v>
      </c>
      <c r="D4" s="94" t="s">
        <v>35038</v>
      </c>
      <c r="E4" s="98" t="s">
        <v>39021</v>
      </c>
      <c r="F4" s="123">
        <v>45959.466134259259</v>
      </c>
      <c r="G4" s="124">
        <f ca="1">IFERROR(NOW()-F4,"")</f>
        <v>2.3670601854973938E-2</v>
      </c>
      <c r="H4" s="123">
        <v>45959.408807870372</v>
      </c>
      <c r="I4" s="119" t="str">
        <f>IFERROR(VLOOKUP(D4,DB!A:F,6,0),"")</f>
        <v>SCECO</v>
      </c>
      <c r="J4" s="119" t="str">
        <f>IFERROR(VLOOKUP(D4,DB!A:G,7,0),"")</f>
        <v>Vandalized</v>
      </c>
      <c r="K4" s="125" t="s">
        <v>39125</v>
      </c>
      <c r="L4" s="121" t="str">
        <f>IFERROR(VLOOKUP(D4,DB!A:I,9,0),"")</f>
        <v>Latis</v>
      </c>
    </row>
    <row r="5" spans="1:16" ht="15" customHeight="1">
      <c r="A5" s="119" t="s">
        <v>39122</v>
      </c>
      <c r="B5" s="119" t="str">
        <f>IFERROR(VLOOKUP(D5,DB!A:K,11,0),"")</f>
        <v>R4</v>
      </c>
      <c r="C5" s="120">
        <v>1</v>
      </c>
      <c r="D5" s="94" t="s">
        <v>34938</v>
      </c>
      <c r="E5" s="98" t="s">
        <v>39021</v>
      </c>
      <c r="F5" s="123"/>
      <c r="G5" s="124">
        <f ca="1">IFERROR(NOW()-F5,"")</f>
        <v>45959.489804861114</v>
      </c>
      <c r="H5" s="123">
        <v>45959.408807870372</v>
      </c>
      <c r="I5" s="119" t="str">
        <f>IFERROR(VLOOKUP(D5,DB!A:F,6,0),"")</f>
        <v>SCECO</v>
      </c>
      <c r="J5" s="119" t="str">
        <f>IFERROR(VLOOKUP(D5,DB!A:G,7,0),"")</f>
        <v>Vandalized</v>
      </c>
      <c r="K5" s="125" t="s">
        <v>39126</v>
      </c>
      <c r="L5" s="121" t="str">
        <f>IFERROR(VLOOKUP(D5,DB!A:I,9,0),"")</f>
        <v>Latis</v>
      </c>
    </row>
    <row r="6" spans="1:16" ht="15" customHeight="1">
      <c r="A6" s="119" t="s">
        <v>39127</v>
      </c>
      <c r="B6" s="119" t="str">
        <f>IFERROR(VLOOKUP(D6,DB!A:K,11,0),"")</f>
        <v>R4</v>
      </c>
      <c r="C6" s="120">
        <v>1</v>
      </c>
      <c r="D6" s="94" t="s">
        <v>35139</v>
      </c>
      <c r="E6" s="98" t="s">
        <v>39021</v>
      </c>
      <c r="F6" s="123">
        <v>45959.433553240742</v>
      </c>
      <c r="G6" s="124">
        <f ca="1">IFERROR(NOW()-F6,"")</f>
        <v>5.6251620371767785E-2</v>
      </c>
      <c r="H6" s="123">
        <v>45959.428020833337</v>
      </c>
      <c r="I6" s="119" t="str">
        <f>IFERROR(VLOOKUP(D6,DB!A:F,6,0),"")</f>
        <v>SCECO</v>
      </c>
      <c r="J6" s="119" t="str">
        <f>IFERROR(VLOOKUP(D6,DB!A:G,7,0),"")</f>
        <v>Dead</v>
      </c>
      <c r="K6" s="125" t="s">
        <v>39128</v>
      </c>
      <c r="L6" s="121" t="str">
        <f>IFERROR(VLOOKUP(D6,DB!A:I,9,0),"")</f>
        <v>Latis</v>
      </c>
    </row>
    <row r="7" spans="1:16" ht="15" customHeight="1">
      <c r="A7" s="119"/>
      <c r="B7" s="119" t="str">
        <f>IFERROR(VLOOKUP(D7,DB!A:K,11,0),"")</f>
        <v/>
      </c>
      <c r="C7" s="120"/>
      <c r="D7" s="94"/>
      <c r="E7" s="98"/>
      <c r="F7" s="123"/>
      <c r="G7" s="124">
        <f ca="1">IFERROR(NOW()-F7,"")</f>
        <v>45959.489804861114</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45959.489804861114</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45959.489804861114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45959.489804861114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45959.489804861114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45959.489804861114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45959.489804861114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45959.489804861114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45959.489804861114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45959.489804861114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45959.489804861114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45959.489804861114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45959.489804861114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45959.489804861114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45959.489804861114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45959.489804861114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45959.489804861114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45959.489804861114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45959.489804861114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45959.489804861114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45959.489804861114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45959.489804861114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45959.489804861114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45959.489804861114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45959.489804861114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45959.489804861114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45959.489804861114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45959.489804861114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45959.489804861114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45959.489804861114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45959.489804861114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45959.489804861114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45959.489804861114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45959.489804861114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45959.489804861114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45959.489804861114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45959.489804861114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45959.489804861114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45959.489804861114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45959.489804861114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45959.489804861114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45959.489804861114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45959.489804861114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45959.489804861114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45959.489804861114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45959.489804861114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45959.489804861114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45959.489804861114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45959.489804861114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45959.489804861114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45959.489804861114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45959.489804861114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45959.489804861114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45959.489804861114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45959.489804861114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45959.489804861114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45959.489804861114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45959.489804861114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45959.489804861114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45959.489804861114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45959.489804861114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45959.489804861114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45959.489804861114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45959.489804861114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45959.489804861114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45959.489804861114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45959.489804861114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45959.489804861114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45959.489804861114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45959.489804861114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45959.489804861114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45959.489804861114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45959.489804861114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45959.489804861114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45959.489804861114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45959.489804861114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45959.489804861114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45959.489804861114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45959.489804861114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45959.489804861114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45959.489804861114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45959.489804861114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45959.489804861114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45959.489804861114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45959.489804861114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45959.489804861114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45959.489804861114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45959.489804861114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45959.489804861114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45959.489804861114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45959.489804861114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45959.489804861114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45959.489804861114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45959.489804861114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45959.489804861114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45959.489804861114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45959.489804861114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45959.489804861114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45959.489804861114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45959.489804861114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45959.489804861114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45959.489804861114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45959.489804861114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45959.489804861114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45959.489804861114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45959.489804861114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45959.489804861114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45959.489804861114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45959.489804861114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45959.489804861114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45959.489804861114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45959.489804861114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45959.489804861114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45959.489804861114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45959.489804861114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45959.489804861114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45959.489804861114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45959.489804861114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45959.489804861114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45959.489804861114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45959.489804861114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45959.489804861114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45959.489804861114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45959.489804861114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45959.489804861114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45959.489804861114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45959.489804861114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45959.489804861114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45959.489804861114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45959.489804861114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45959.489804861114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45959.489804861114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45959.489804861114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45959.489804861114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45959.489804861114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45959.489804861114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45959.489804861114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45959.489804861114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45959.489804861114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45959.489804861114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45959.489804861114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45959.489804861114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45959.489804861114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45959.489804861114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45959.489804861114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45959.489804861114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45959.489804861114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45959.489804861114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45959.489804861114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45959.489804861114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45959.489804861114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45959.489804861114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45959.489804861114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45959.489804861114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45959.489804861114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45959.489804861114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45959.489804861114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45959.489804861114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45959.489804861114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45959.489804861114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45959.489804861114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45959.489804861114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45959.489804861114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45959.489804861114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45959.489804861114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45959.489804861114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45959.489804861114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45959.489804861114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45959.489804861114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45959.489804861114</v>
      </c>
      <c r="H176" s="123"/>
      <c r="I176" s="119" t="str">
        <f>IFERROR(VLOOKUP(D176,DB!A:F,6,0),"")</f>
        <v/>
      </c>
      <c r="J176" s="119" t="str">
        <f>IFERROR(VLOOKUP(D176,DB!A:G,7,0),"")</f>
        <v/>
      </c>
      <c r="K176" s="125"/>
      <c r="L176" s="121" t="str">
        <f>IFERROR(VLOOKUP(D176,DB!A:I,9,0),"")</f>
        <v/>
      </c>
    </row>
    <row r="177" spans="1:12" ht="15" customHeight="1">
      <c r="A177" s="126"/>
      <c r="B177" s="126" t="str">
        <f>IFERROR(VLOOKUP(D177,DB!A:K,11,0),"")</f>
        <v/>
      </c>
      <c r="C177" s="127"/>
      <c r="D177" s="128"/>
      <c r="E177" s="129"/>
      <c r="F177" s="130"/>
      <c r="G177" s="131">
        <f ca="1">IFERROR(NOW()-F177,"")</f>
        <v>45959.489804861114</v>
      </c>
      <c r="H177" s="130"/>
      <c r="I177" s="126" t="str">
        <f>IFERROR(VLOOKUP(D177,DB!A:F,6,0),"")</f>
        <v/>
      </c>
      <c r="J177" s="126" t="str">
        <f>IFERROR(VLOOKUP(D177,DB!A:G,7,0),"")</f>
        <v/>
      </c>
      <c r="K177" s="132"/>
      <c r="L177" s="128" t="str">
        <f>IFERROR(VLOOKUP(D177,DB!A:I,9,0),"")</f>
        <v/>
      </c>
    </row>
  </sheetData>
  <dataValidations count="2">
    <dataValidation allowBlank="1" showInputMessage="1" showErrorMessage="1" sqref="E1" xr:uid="{A4F81451-56CC-4543-9497-104C4E44EE4B}"/>
    <dataValidation type="list" allowBlank="1" showInputMessage="1" showErrorMessage="1" sqref="E2:E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1"/>
  <sheetViews>
    <sheetView workbookViewId="0">
      <selection activeCell="D21" sqref="D2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39129</v>
      </c>
      <c r="B2" s="37" t="str">
        <f>IFERROR(VLOOKUP(D2,DB!A:K,11,0),"")</f>
        <v>R5</v>
      </c>
      <c r="C2" s="37">
        <v>3</v>
      </c>
      <c r="D2" s="118" t="s">
        <v>36011</v>
      </c>
      <c r="E2" s="37" t="s">
        <v>39021</v>
      </c>
      <c r="F2" s="38">
        <v>45891.832060185188</v>
      </c>
      <c r="G2" s="144">
        <f ca="1">IFERROR(NOW()-F2,"")</f>
        <v>67.657744675925642</v>
      </c>
      <c r="H2" s="38">
        <v>45891.790393518517</v>
      </c>
      <c r="I2" s="37" t="str">
        <f>IFERROR(VLOOKUP(D2,DB!A:F,6,0),"")</f>
        <v>Generator-SG</v>
      </c>
      <c r="J2" s="37" t="str">
        <f>IFERROR(VLOOKUP(D2,DB!A:G,7,0),"")</f>
        <v>Vandalized</v>
      </c>
      <c r="K2" s="37" t="s">
        <v>39130</v>
      </c>
      <c r="L2" s="37" t="str">
        <f>IFERROR(VLOOKUP(D2,DB!A:I,9,0),"")</f>
        <v>Latis</v>
      </c>
      <c r="M2" s="117"/>
    </row>
    <row r="3" spans="1:13" ht="30.75">
      <c r="A3" s="37" t="s">
        <v>39131</v>
      </c>
      <c r="B3" s="37" t="str">
        <f>IFERROR(VLOOKUP(D3,DB!A:K,11,0),"")</f>
        <v>R5</v>
      </c>
      <c r="C3" s="37">
        <v>1</v>
      </c>
      <c r="D3" s="37" t="s">
        <v>33268</v>
      </c>
      <c r="E3" s="37" t="s">
        <v>39104</v>
      </c>
      <c r="F3" s="38">
        <v>45926.188877314817</v>
      </c>
      <c r="G3" s="144">
        <f t="shared" ref="G3" ca="1" si="0">IFERROR(NOW()-F3,"")</f>
        <v>33.300927546297316</v>
      </c>
      <c r="H3" s="38">
        <v>45926.158159722225</v>
      </c>
      <c r="I3" s="37" t="str">
        <f>IFERROR(VLOOKUP(D3,DB!A:F,6,0),"")</f>
        <v>SCECO</v>
      </c>
      <c r="J3" s="37" t="str">
        <f>IFERROR(VLOOKUP(D3,DB!A:G,7,0),"")</f>
        <v>Good</v>
      </c>
      <c r="K3" s="37" t="s">
        <v>39132</v>
      </c>
      <c r="L3" s="37" t="str">
        <f>IFERROR(VLOOKUP(D3,DB!A:I,9,0),"")</f>
        <v>Latis</v>
      </c>
      <c r="M3" s="117"/>
    </row>
    <row r="4" spans="1:13" ht="48" customHeight="1">
      <c r="A4" s="152" t="s">
        <v>39133</v>
      </c>
      <c r="B4" s="152" t="str">
        <f>IFERROR(VLOOKUP(D4,DB!A:K,11,0),"")</f>
        <v>R5</v>
      </c>
      <c r="C4" s="152">
        <v>1</v>
      </c>
      <c r="D4" s="152" t="s">
        <v>34758</v>
      </c>
      <c r="E4" s="152" t="s">
        <v>39104</v>
      </c>
      <c r="F4" s="153">
        <v>45948.661111111112</v>
      </c>
      <c r="G4" s="154">
        <f ca="1">IFERROR(NOW()-F4,"")</f>
        <v>10.828693750001548</v>
      </c>
      <c r="H4" s="153">
        <v>45948.661111111112</v>
      </c>
      <c r="I4" s="152" t="str">
        <f>IFERROR(VLOOKUP(D4,DB!A:F,6,0),"")</f>
        <v>SCECO</v>
      </c>
      <c r="J4" s="152" t="str">
        <f>IFERROR(VLOOKUP(D4,DB!A:G,7,0),"")</f>
        <v>Dead</v>
      </c>
      <c r="K4" s="152" t="s">
        <v>39134</v>
      </c>
      <c r="L4" s="152" t="str">
        <f>IFERROR(VLOOKUP(D4,DB!A:I,9,0),"")</f>
        <v>Latis</v>
      </c>
    </row>
    <row r="5" spans="1:13" ht="15">
      <c r="A5" s="152"/>
      <c r="B5" s="152" t="str">
        <f>IFERROR(VLOOKUP(D5,DB!A:K,11,0),"")</f>
        <v/>
      </c>
      <c r="C5" s="152"/>
      <c r="D5"/>
      <c r="E5" s="152"/>
      <c r="F5" s="153"/>
      <c r="G5" s="154">
        <f ca="1">IFERROR(NOW()-F5,"")</f>
        <v>45959.489804861114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45959.489804861114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45959.489804861114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45959.489804861114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45959.489804861114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45959.489804861114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45959.489804861114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45959.489804861114</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45959.489804861114</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45959.489804861114</v>
      </c>
      <c r="H14" s="153"/>
      <c r="I14" s="152" t="str">
        <f>IFERROR(VLOOKUP(D14,DB!A:F,6,0),"")</f>
        <v/>
      </c>
      <c r="J14" s="152" t="str">
        <f>IFERROR(VLOOKUP(D14,DB!A:G,7,0),"")</f>
        <v/>
      </c>
      <c r="K14" s="152"/>
      <c r="L14" s="152" t="str">
        <f>IFERROR(VLOOKUP(D14,DB!A:I,9,0),"")</f>
        <v/>
      </c>
    </row>
    <row r="15" spans="1:13" ht="15.75">
      <c r="A15" s="152"/>
      <c r="B15" s="152" t="str">
        <f>IFERROR(VLOOKUP(D15,DB!A:K,11,0),"")</f>
        <v/>
      </c>
      <c r="C15" s="152"/>
      <c r="D15" s="169"/>
      <c r="E15" s="152"/>
      <c r="F15" s="153"/>
      <c r="G15" s="154">
        <f ca="1">IFERROR(NOW()-F15,"")</f>
        <v>45959.489804861114</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45959.489804861114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45959.489804861114</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45959.489804861114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45959.489804861114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45959.489804861114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45959.489804861114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45959.489804861114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45959.489804861114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45959.489804861114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45959.489804861114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45959.489804861114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45959.489804861114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45959.489804861114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45959.489804861114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45959.489804861114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45959.489804861114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45959.489804861114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45959.489804861114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45959.489804861114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45959.489804861114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45959.489804861114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45959.489804861114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45959.489804861114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45959.489804861114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45959.489804861114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45959.489804861114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45959.489804861114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45959.489804861114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45959.489804861114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45959.489804861114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45959.489804861114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45959.489804861114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45959.489804861114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45959.489804861114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45959.489804861114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45959.489804861114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45959.489804861114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45959.489804861114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45959.489804861114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45959.489804861114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45959.489804861114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45959.489804861114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45959.489804861114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45959.489804861114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45959.489804861114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45959.489804861114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45959.489804861114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45959.489804861114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45959.489804861114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45959.489804861114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45959.489804861114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45959.489804861114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45959.489804861114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45959.489804861114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45959.489804861114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45959.489804861114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45959.489804861114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45959.489804861114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45959.489804861114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45959.489804861114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45959.489804861114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45959.489804861114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45959.489804861114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45959.489804861114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45959.489804861114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45959.489804861114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45959.489804861114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45959.489804861114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45959.489804861114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45959.489804861114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45959.489804861114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45959.489804861114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45959.489804861114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45959.489804861114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45959.489804861114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45959.489804861114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45959.489804861114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45959.489804861114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45959.489804861114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45959.489804861114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45959.489804861114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45959.489804861114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45959.489804861114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45959.489804861114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45959.489804861114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45959.489804861114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45959.489804861114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45959.489804861114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45959.489804861114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45959.489804861114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45959.489804861114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45959.489804861114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45959.489804861114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45959.489804861114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45959.489804861114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45959.489804861114</v>
      </c>
      <c r="H111" s="153"/>
      <c r="I111" s="152" t="str">
        <f>IFERROR(VLOOKUP(D111,DB!A:F,6,0),"")</f>
        <v/>
      </c>
      <c r="J111" s="152" t="str">
        <f>IFERROR(VLOOKUP(D111,DB!A:G,7,0),"")</f>
        <v/>
      </c>
      <c r="K111" s="152"/>
      <c r="L111" s="152" t="str">
        <f>IFERROR(VLOOKUP(D111,DB!A:I,9,0),"")</f>
        <v/>
      </c>
    </row>
    <row r="112" spans="1:12" ht="15">
      <c r="A112" s="158"/>
      <c r="B112" s="158" t="str">
        <f>IFERROR(VLOOKUP(D112,DB!A:K,11,0),"")</f>
        <v/>
      </c>
      <c r="C112" s="158"/>
      <c r="D112" s="158"/>
      <c r="E112" s="158"/>
      <c r="F112" s="159"/>
      <c r="G112" s="160">
        <f ca="1">IFERROR(NOW()-F112,"")</f>
        <v>45959.489804861114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45959.489804861114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45959.489804861114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45959.489804861114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45959.489804861114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45959.489804861114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45959.489804861114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45959.489804861114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45959.489804861114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45959.489804861114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45959.489804861114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45959.489804861114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45959.489804861114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45959.489804861114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45959.489804861114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45959.489804861114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45959.489804861114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45959.489804861114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45959.489804861114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45959.489804861114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45959.489804861114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45959.489804861114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45959.489804861114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45959.489804861114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45959.489804861114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45959.489804861114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45959.489804861114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45959.489804861114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45959.489804861114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45959.489804861114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45959.489804861114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45959.489804861114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45959.489804861114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45959.489804861114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45959.489804861114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45959.489804861114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45959.489804861114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45959.489804861114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45959.489804861114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45959.489804861114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45959.489804861114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45959.489804861114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45959.489804861114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45959.489804861114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45959.489804861114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45959.489804861114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45959.489804861114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45959.489804861114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45959.489804861114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45959.489804861114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45959.489804861114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45959.489804861114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45959.489804861114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45959.489804861114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45959.489804861114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45959.489804861114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45959.489804861114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45959.489804861114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45959.489804861114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45959.489804861114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45959.489804861114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45959.489804861114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45959.489804861114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45959.489804861114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45959.489804861114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45959.489804861114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45959.489804861114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45959.489804861114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45959.489804861114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45959.489804861114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45959.489804861114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45959.489804861114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45959.489804861114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45959.489804861114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45959.489804861114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45959.489804861114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45959.489804861114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45959.489804861114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45959.489804861114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45959.489804861114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45959.489804861114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45959.489804861114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45959.489804861114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45959.489804861114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45959.489804861114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45959.489804861114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45959.489804861114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45959.489804861114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45959.489804861114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45959.489804861114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45959.489804861114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45959.489804861114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45959.489804861114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45959.489804861114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45959.489804861114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45959.489804861114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45959.489804861114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45959.489804861114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45959.489804861114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45959.489804861114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45959.489804861114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45959.489804861114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45959.489804861114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45959.489804861114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45959.489804861114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45959.489804861114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45959.489804861114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45959.489804861114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45959.489804861114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45959.489804861114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45959.489804861114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45959.489804861114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45959.489804861114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45959.489804861114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45959.489804861114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45959.489804861114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45959.489804861114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45959.489804861114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45959.489804861114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45959.489804861114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45959.489804861114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45959.489804861114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45959.489804861114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45959.489804861114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45959.489804861114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45959.489804861114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45959.489804861114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45959.489804861114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45959.489804861114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45959.489804861114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45959.489804861114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45959.489804861114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45959.489804861114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45959.489804861114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45959.489804861114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45959.489804861114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45959.489804861114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45959.489804861114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45959.489804861114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45959.489804861114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45959.489804861114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45959.489804861114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45959.489804861114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45959.489804861114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45959.489804861114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45959.489804861114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45959.489804861114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45959.489804861114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45959.489804861114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45959.489804861114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45959.489804861114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45959.489804861114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45959.489804861114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45959.489804861114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45959.489804861114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45959.489804861114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45959.489804861114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45959.489804861114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45959.489804861114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45959.489804861114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45959.489804861114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45959.489804861114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45959.489804861114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45959.489804861114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45959.489804861114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45959.489804861114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45959.489804861114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45959.489804861114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45959.489804861114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45959.489804861114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45959.489804861114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45959.489804861114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45959.489804861114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45959.489804861114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45959.489804861114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45959.489804861114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45959.489804861114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45959.489804861114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45959.489804861114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45959.489804861114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45959.489804861114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45959.489804861114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45959.489804861114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45959.489804861114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45959.489804861114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45959.489804861114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45959.489804861114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45959.489804861114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45959.489804861114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45959.489804861114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45959.489804861114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45959.489804861114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45959.489804861114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45959.489804861114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45959.489804861114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45959.489804861114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45959.489804861114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45959.489804861114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45959.489804861114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45959.489804861114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45959.489804861114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45959.489804861114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45959.489804861114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45959.489804861114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45959.489804861114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45959.489804861114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45959.489804861114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45959.489804861114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45959.489804861114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45959.489804861114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45959.489804861114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45959.489804861114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45959.489804861114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45959.489804861114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45959.489804861114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45959.489804861114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45959.489804861114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45959.489804861114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45959.489804861114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45959.489804861114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45959.489804861114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45959.489804861114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45959.489804861114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45959.489804861114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45959.489804861114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45959.489804861114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45959.489804861114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45959.489804861114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45959.489804861114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45959.489804861114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45959.489804861114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45959.489804861114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45959.489804861114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45959.489804861114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45959.489804861114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45959.489804861114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45959.489804861114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45959.489804861114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45959.489804861114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45959.489804861114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45959.489804861114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45959.489804861114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45959.489804861114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45959.489804861114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45959.489804861114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45959.489804861114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45959.489804861114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45959.489804861114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45959.489804861114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45959.489804861114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45959.489804861114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45959.489804861114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45959.489804861114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45959.489804861114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45959.489804861114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45959.489804861114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45959.489804861114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45959.489804861114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45959.489804861114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45959.489804861114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45959.489804861114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45959.489804861114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45959.489804861114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45959.489804861114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45959.489804861114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45959.489804861114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45959.489804861114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45959.489804861114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45959.489804861114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45959.489804861114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45959.489804861114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45959.489804861114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45959.489804861114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45959.489804861114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45959.489804861114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45959.489804861114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45959.489804861114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45959.489804861114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45959.489804861114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45959.489804861114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45959.489804861114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45959.489804861114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45959.489804861114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45959.489804861114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45959.489804861114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45959.489804861114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45959.489804861114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45959.489804861114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45959.489804861114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45959.489804861114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45959.489804861114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45959.489804861114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45959.489804861114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45959.489804861114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45959.489804861114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45959.489804861114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45959.489804861114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45959.489804861114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45959.489804861114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45959.489804861114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45959.489804861114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45959.489804861114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45959.489804861114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45959.489804861114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45959.489804861114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45959.489804861114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45959.489804861114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45959.489804861114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45959.489804861114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45959.489804861114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45959.489804861114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45959.489804861114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45959.489804861114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45959.489804861114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45959.489804861114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45959.489804861114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45959.489804861114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45959.489804861114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45959.489804861114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45959.489804861114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45959.489804861114</v>
      </c>
      <c r="H432" s="159"/>
      <c r="I432" s="158" t="str">
        <f>IFERROR(VLOOKUP(D432,DB!A:F,6,0),"")</f>
        <v/>
      </c>
      <c r="J432" s="158" t="str">
        <f>IFERROR(VLOOKUP(D432,DB!A:G,7,0),"")</f>
        <v/>
      </c>
      <c r="K432" s="158"/>
      <c r="L432" s="158" t="str">
        <f>IFERROR(VLOOKUP(D432,DB!A:I,9,0),"")</f>
        <v/>
      </c>
    </row>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42" ht="15"/>
    <row r="543" ht="15"/>
    <row r="545" ht="15"/>
    <row r="546" ht="15"/>
    <row r="547" ht="15"/>
    <row r="548" ht="15"/>
    <row r="550" ht="15"/>
    <row r="551" ht="15"/>
    <row r="558" ht="15"/>
    <row r="559" ht="15"/>
    <row r="560" ht="15"/>
    <row r="561" ht="15"/>
    <row r="562" ht="15"/>
    <row r="563" ht="15"/>
    <row r="566" ht="15"/>
    <row r="567" ht="15"/>
    <row r="568" ht="15"/>
    <row r="569" ht="15"/>
    <row r="570" ht="15"/>
    <row r="571" ht="15"/>
    <row r="572" ht="15"/>
    <row r="573" ht="15"/>
    <row r="574" ht="15"/>
    <row r="575" ht="15"/>
    <row r="576" ht="15"/>
    <row r="577"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3" ht="15"/>
    <row r="634" ht="15"/>
    <row r="671" ht="15"/>
    <row r="672" ht="15"/>
    <row r="673" ht="15"/>
    <row r="674" ht="15"/>
    <row r="675" ht="15"/>
    <row r="676" ht="15"/>
    <row r="677" ht="15"/>
    <row r="678" ht="15"/>
    <row r="679" ht="15"/>
    <row r="680"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763" ht="15"/>
    <row r="765" ht="15"/>
    <row r="766"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9" ht="15"/>
    <row r="800" ht="15"/>
    <row r="970" ht="15"/>
    <row r="971" ht="15"/>
    <row r="972" ht="15"/>
    <row r="973" ht="15"/>
    <row r="974" ht="15"/>
    <row r="975" ht="15"/>
    <row r="981" ht="15"/>
    <row r="982" ht="15"/>
    <row r="983" ht="15"/>
    <row r="984" ht="15"/>
    <row r="985" ht="15"/>
    <row r="986" ht="15"/>
    <row r="987"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8" ht="15"/>
    <row r="1039" ht="15"/>
    <row r="1045" ht="15"/>
    <row r="1046" ht="15"/>
    <row r="1048" ht="15"/>
    <row r="1049" ht="15"/>
    <row r="1050" ht="15"/>
    <row r="1051" ht="15"/>
    <row r="1052" ht="15"/>
    <row r="1053" ht="15"/>
    <row r="1054" ht="15"/>
    <row r="1056" ht="15"/>
    <row r="1057" ht="15"/>
    <row r="1058"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7" ht="15"/>
    <row r="1128" ht="15"/>
    <row r="1129"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2" ht="15"/>
    <row r="1153" ht="15"/>
    <row r="1156" ht="15"/>
    <row r="1157" ht="15"/>
    <row r="1158" ht="15"/>
    <row r="1159" ht="15"/>
    <row r="1160" ht="15"/>
    <row r="1161" ht="15"/>
    <row r="1162" ht="15"/>
    <row r="1164" ht="15"/>
    <row r="1165" ht="15"/>
    <row r="1166" ht="15"/>
    <row r="1167" ht="15"/>
    <row r="1168" ht="15"/>
    <row r="1169" ht="15"/>
    <row r="1170" ht="15"/>
    <row r="1171" ht="15"/>
    <row r="1172" ht="15"/>
    <row r="1173" ht="15"/>
    <row r="1174" ht="15"/>
    <row r="1176" ht="15"/>
    <row r="1177" ht="15"/>
    <row r="1178" ht="15"/>
    <row r="1179" ht="15"/>
    <row r="1180" ht="15"/>
    <row r="1181" ht="15"/>
    <row r="1182" ht="15"/>
    <row r="1183" ht="15"/>
    <row r="1184" ht="15"/>
    <row r="1185" ht="15"/>
    <row r="1193" ht="15"/>
    <row r="1194" ht="15"/>
    <row r="1197" ht="15"/>
    <row r="1198" ht="15"/>
    <row r="1199" ht="15"/>
    <row r="1200" ht="15"/>
    <row r="1201" ht="15"/>
    <row r="1202" ht="15"/>
    <row r="1203" ht="15"/>
    <row r="1204" ht="15"/>
    <row r="1207" ht="15"/>
    <row r="1208" ht="15"/>
    <row r="1209" ht="15"/>
    <row r="1210" ht="15"/>
    <row r="1211" ht="15"/>
    <row r="1212" ht="15"/>
    <row r="1213" ht="15"/>
    <row r="1214" ht="15"/>
    <row r="1215" ht="15"/>
    <row r="1216" ht="15"/>
    <row r="1217" ht="15"/>
    <row r="1218" ht="15"/>
    <row r="1220" ht="15"/>
    <row r="1221" ht="15"/>
    <row r="1222" ht="15"/>
    <row r="1225" ht="15"/>
    <row r="1227" ht="15"/>
    <row r="1229" ht="15"/>
    <row r="1232" ht="15"/>
    <row r="1233" ht="15"/>
    <row r="1234" ht="15"/>
    <row r="1236" ht="15"/>
    <row r="1238" ht="15"/>
    <row r="1239" ht="15"/>
    <row r="1240" ht="15"/>
    <row r="1241" ht="15"/>
    <row r="1242" ht="15"/>
    <row r="1244" ht="15"/>
    <row r="1245" ht="15"/>
    <row r="1246" ht="15"/>
    <row r="1247" ht="15"/>
    <row r="1249" ht="15"/>
    <row r="1251" ht="15"/>
    <row r="1252" ht="15"/>
    <row r="1254" ht="15"/>
    <row r="1255" ht="15"/>
    <row r="1256" ht="15"/>
    <row r="1257" ht="15"/>
    <row r="1259" ht="15"/>
    <row r="1261" ht="15"/>
    <row r="1262" ht="15"/>
    <row r="1263" ht="15"/>
    <row r="1264" ht="15"/>
    <row r="1266" ht="15"/>
    <row r="1267" ht="15"/>
    <row r="1268" ht="15"/>
    <row r="1269" ht="15"/>
    <row r="1270" ht="15"/>
    <row r="1271" ht="15"/>
    <row r="1272" ht="15"/>
    <row r="1275" ht="15"/>
    <row r="1277" ht="15"/>
    <row r="1278" ht="15"/>
    <row r="1279" ht="15"/>
    <row r="1280" ht="15"/>
    <row r="1281" ht="15"/>
    <row r="1282" ht="15"/>
    <row r="1283" ht="15"/>
    <row r="1284" ht="15"/>
    <row r="1287" ht="15"/>
    <row r="1288" ht="15"/>
    <row r="1290" ht="15"/>
    <row r="1292" ht="15"/>
    <row r="1293" ht="15"/>
    <row r="1294" ht="15"/>
    <row r="1295" ht="15"/>
    <row r="1296" ht="15"/>
    <row r="1298" ht="15"/>
    <row r="1299" ht="15"/>
    <row r="1301" ht="15"/>
  </sheetData>
  <dataValidations count="2">
    <dataValidation allowBlank="1" showInputMessage="1" showErrorMessage="1" sqref="E1" xr:uid="{920C6338-E771-4DAE-8C89-92A9093EA4DE}"/>
    <dataValidation type="list" allowBlank="1" showInputMessage="1" showErrorMessage="1" sqref="E2:E43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1"/>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45959.489804861114</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45959.489804861114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45959.489804861114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45959.489804861114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45959.489804861114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45959.489804861114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45959.489804861114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45959.489804861114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45959.489804861114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45959.489804861114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45959.489804861114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45959.489804861114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45959.489804861114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45959.489804861114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45959.489804861114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45959.489804861114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45959.489804861114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45959.489804861114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45959.489804861114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45959.489804861114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45959.489804861114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45959.489804861114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45959.489804861114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45959.489804861114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45959.489804861114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45959.489804861114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45959.489804861114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45959.489804861114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45959.489804861114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45959.489804861114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45959.489804861114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45959.489804861114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45959.489804861114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45959.489804861114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45959.489804861114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45959.489804861114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45959.489804861114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45959.489804861114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45959.489804861114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45959.489804861114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45959.489804861114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45959.489804861114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45959.489804861114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45959.489804861114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45959.489804861114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45959.489804861114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45959.489804861114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45959.489804861114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45959.489804861114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45959.489804861114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45959.489804861114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45959.489804861114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45959.489804861114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45959.489804861114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45959.489804861114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45959.489804861114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45959.489804861114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45959.489804861114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45959.489804861114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45959.489804861114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45959.489804861114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45959.489804861114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45959.489804861114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45959.489804861114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45959.489804861114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45959.489804861114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45959.489804861114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45959.489804861114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45959.489804861114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45959.489804861114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45959.489804861114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45959.489804861114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45959.489804861114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45959.489804861114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45959.489804861114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45959.489804861114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45959.489804861114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45959.489804861114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45959.489804861114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45959.489804861114</v>
      </c>
      <c r="H81" s="107"/>
      <c r="I81" s="103" t="str">
        <f>IFERROR(VLOOKUP(D81,DB!A:F,6,0),"")</f>
        <v/>
      </c>
      <c r="J81" s="102" t="str">
        <f>IFERROR(VLOOKUP(D81,DB!A:G,7,0),"")</f>
        <v/>
      </c>
      <c r="K81" s="108"/>
      <c r="L81" s="109" t="str">
        <f>IFERROR(VLOOKUP(D81,DB!A:I,9,0),"")</f>
        <v/>
      </c>
    </row>
  </sheetData>
  <dataValidations count="2">
    <dataValidation allowBlank="1" showInputMessage="1" showErrorMessage="1" sqref="E1" xr:uid="{380493DB-286A-4683-AF55-C78F04945A49}"/>
    <dataValidation type="list" allowBlank="1" showInputMessage="1" showErrorMessage="1" sqref="E2:E8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2025-10-29T08:45:26Z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